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0" yWindow="0" windowWidth="16452" windowHeight="5556" activeTab="1"/>
  </bookViews>
  <sheets>
    <sheet name="7-11" sheetId="2" r:id="rId1"/>
    <sheet name="накопительная" sheetId="3" r:id="rId2"/>
  </sheets>
  <definedNames>
    <definedName name="_xlnm.Print_Area" localSheetId="0">'7-11'!$A$3:$O$376</definedName>
    <definedName name="_xlnm.Print_Area" localSheetId="1">накопительная!$A$1:$R$30</definedName>
  </definedNames>
  <calcPr calcId="162913"/>
</workbook>
</file>

<file path=xl/calcChain.xml><?xml version="1.0" encoding="utf-8"?>
<calcChain xmlns="http://schemas.openxmlformats.org/spreadsheetml/2006/main">
  <c r="D234" i="2"/>
  <c r="E234"/>
  <c r="F234"/>
  <c r="G234"/>
  <c r="H234"/>
  <c r="I234"/>
  <c r="J234"/>
  <c r="K234"/>
  <c r="L234"/>
  <c r="M234"/>
  <c r="N234"/>
  <c r="O234"/>
  <c r="C234"/>
  <c r="D244" l="1"/>
  <c r="E244"/>
  <c r="F244"/>
  <c r="G244"/>
  <c r="H244"/>
  <c r="I244"/>
  <c r="J244"/>
  <c r="K244"/>
  <c r="L244"/>
  <c r="M244"/>
  <c r="N244"/>
  <c r="O244"/>
  <c r="C244"/>
  <c r="D172" l="1"/>
  <c r="E172"/>
  <c r="F172"/>
  <c r="G172"/>
  <c r="H172"/>
  <c r="I172"/>
  <c r="J172"/>
  <c r="K172"/>
  <c r="L172"/>
  <c r="M172"/>
  <c r="N172"/>
  <c r="O172"/>
  <c r="C172"/>
  <c r="Q13" i="3"/>
  <c r="Q14"/>
  <c r="Q15"/>
  <c r="Q18"/>
  <c r="Q21"/>
  <c r="Q9"/>
  <c r="P10"/>
  <c r="Q10" s="1"/>
  <c r="P11"/>
  <c r="Q11" s="1"/>
  <c r="P12"/>
  <c r="Q12" s="1"/>
  <c r="P13"/>
  <c r="P14"/>
  <c r="P15"/>
  <c r="P16"/>
  <c r="Q16" s="1"/>
  <c r="P17"/>
  <c r="Q17" s="1"/>
  <c r="P18"/>
  <c r="P19"/>
  <c r="Q19" s="1"/>
  <c r="P20"/>
  <c r="Q20" s="1"/>
  <c r="P21"/>
  <c r="P22"/>
  <c r="Q22" s="1"/>
  <c r="P23"/>
  <c r="Q23" s="1"/>
  <c r="P24"/>
  <c r="Q24" s="1"/>
  <c r="P9"/>
  <c r="L12"/>
  <c r="D276" i="2" l="1"/>
  <c r="E276"/>
  <c r="F276"/>
  <c r="G276"/>
  <c r="H276"/>
  <c r="I276"/>
  <c r="J276"/>
  <c r="K276"/>
  <c r="L276"/>
  <c r="M276"/>
  <c r="N276"/>
  <c r="O276"/>
  <c r="C276"/>
  <c r="D107" l="1"/>
  <c r="E107"/>
  <c r="F107"/>
  <c r="G107"/>
  <c r="H107"/>
  <c r="I107"/>
  <c r="J107"/>
  <c r="K107"/>
  <c r="L107"/>
  <c r="M107"/>
  <c r="N107"/>
  <c r="O107"/>
  <c r="C107"/>
  <c r="D363" l="1"/>
  <c r="E363"/>
  <c r="F363"/>
  <c r="G363"/>
  <c r="H363"/>
  <c r="I363"/>
  <c r="J363"/>
  <c r="K363"/>
  <c r="L363"/>
  <c r="M363"/>
  <c r="N363"/>
  <c r="O363"/>
  <c r="C363"/>
  <c r="D327"/>
  <c r="E327"/>
  <c r="F327"/>
  <c r="G327"/>
  <c r="H327"/>
  <c r="I327"/>
  <c r="J327"/>
  <c r="K327"/>
  <c r="L327"/>
  <c r="M327"/>
  <c r="N327"/>
  <c r="O327"/>
  <c r="C327"/>
  <c r="D266"/>
  <c r="E266"/>
  <c r="F266"/>
  <c r="G266"/>
  <c r="H266"/>
  <c r="I266"/>
  <c r="J266"/>
  <c r="K266"/>
  <c r="L266"/>
  <c r="M266"/>
  <c r="N266"/>
  <c r="O266"/>
  <c r="C266"/>
  <c r="D13" l="1"/>
  <c r="E13"/>
  <c r="F13"/>
  <c r="G13"/>
  <c r="H13"/>
  <c r="I13"/>
  <c r="J13"/>
  <c r="K13"/>
  <c r="L13"/>
  <c r="M13"/>
  <c r="N13"/>
  <c r="O13"/>
  <c r="C13"/>
  <c r="D44"/>
  <c r="E44"/>
  <c r="F44"/>
  <c r="G44"/>
  <c r="H44"/>
  <c r="I44"/>
  <c r="J44"/>
  <c r="K44"/>
  <c r="L44"/>
  <c r="M44"/>
  <c r="N44"/>
  <c r="O44"/>
  <c r="C44"/>
  <c r="D183"/>
  <c r="E183"/>
  <c r="F183"/>
  <c r="G183"/>
  <c r="H183"/>
  <c r="I183"/>
  <c r="J183"/>
  <c r="K183"/>
  <c r="L183"/>
  <c r="M183"/>
  <c r="N183"/>
  <c r="O183"/>
  <c r="C183"/>
  <c r="D53"/>
  <c r="E53"/>
  <c r="F53"/>
  <c r="G53"/>
  <c r="H53"/>
  <c r="I53"/>
  <c r="J53"/>
  <c r="K53"/>
  <c r="L53"/>
  <c r="M53"/>
  <c r="N53"/>
  <c r="O53"/>
  <c r="C53"/>
  <c r="D354" l="1"/>
  <c r="D364" s="1"/>
  <c r="E354"/>
  <c r="E364" s="1"/>
  <c r="F354"/>
  <c r="F364" s="1"/>
  <c r="G354"/>
  <c r="G364" s="1"/>
  <c r="H354"/>
  <c r="H364" s="1"/>
  <c r="I354"/>
  <c r="I364" s="1"/>
  <c r="J354"/>
  <c r="J364" s="1"/>
  <c r="K354"/>
  <c r="K364" s="1"/>
  <c r="L354"/>
  <c r="L364" s="1"/>
  <c r="M354"/>
  <c r="M364" s="1"/>
  <c r="N354"/>
  <c r="N364" s="1"/>
  <c r="O354"/>
  <c r="O364" s="1"/>
  <c r="C354"/>
  <c r="C364" s="1"/>
  <c r="D137"/>
  <c r="E137"/>
  <c r="F137"/>
  <c r="G137"/>
  <c r="H137"/>
  <c r="I137"/>
  <c r="J137"/>
  <c r="K137"/>
  <c r="L137"/>
  <c r="M137"/>
  <c r="N137"/>
  <c r="O137"/>
  <c r="C137"/>
  <c r="D77"/>
  <c r="E77"/>
  <c r="F77"/>
  <c r="G77"/>
  <c r="H77"/>
  <c r="I77"/>
  <c r="J77"/>
  <c r="K77"/>
  <c r="L77"/>
  <c r="M77"/>
  <c r="N77"/>
  <c r="O77"/>
  <c r="C77"/>
  <c r="D206"/>
  <c r="E206"/>
  <c r="F206"/>
  <c r="G206"/>
  <c r="H206"/>
  <c r="I206"/>
  <c r="J206"/>
  <c r="K206"/>
  <c r="L206"/>
  <c r="M206"/>
  <c r="N206"/>
  <c r="O206"/>
  <c r="C206"/>
  <c r="O146"/>
  <c r="D146"/>
  <c r="E146"/>
  <c r="F146"/>
  <c r="G146"/>
  <c r="H146"/>
  <c r="I146"/>
  <c r="J146"/>
  <c r="K146"/>
  <c r="L146"/>
  <c r="M146"/>
  <c r="N146"/>
  <c r="C146"/>
  <c r="D117"/>
  <c r="E117"/>
  <c r="F117"/>
  <c r="G117"/>
  <c r="H117"/>
  <c r="I117"/>
  <c r="J117"/>
  <c r="K117"/>
  <c r="L117"/>
  <c r="M117"/>
  <c r="N117"/>
  <c r="O117"/>
  <c r="C117"/>
  <c r="D86"/>
  <c r="E86"/>
  <c r="F86"/>
  <c r="G86"/>
  <c r="H86"/>
  <c r="I86"/>
  <c r="J86"/>
  <c r="K86"/>
  <c r="L86"/>
  <c r="M86"/>
  <c r="N86"/>
  <c r="O86"/>
  <c r="C86"/>
  <c r="D23"/>
  <c r="E23"/>
  <c r="F23"/>
  <c r="G23"/>
  <c r="H23"/>
  <c r="I23"/>
  <c r="J23"/>
  <c r="K23"/>
  <c r="L23"/>
  <c r="M23"/>
  <c r="N23"/>
  <c r="O23"/>
  <c r="C23"/>
  <c r="O337" l="1"/>
  <c r="N337"/>
  <c r="M337"/>
  <c r="M338" s="1"/>
  <c r="L337"/>
  <c r="L338" s="1"/>
  <c r="K337"/>
  <c r="J337"/>
  <c r="I337"/>
  <c r="H337"/>
  <c r="G337"/>
  <c r="F337"/>
  <c r="E337"/>
  <c r="E338" s="1"/>
  <c r="D337"/>
  <c r="D338" s="1"/>
  <c r="G338" l="1"/>
  <c r="J338"/>
  <c r="H338"/>
  <c r="N338"/>
  <c r="O338"/>
  <c r="I338"/>
  <c r="K338"/>
  <c r="F338"/>
  <c r="O307" l="1"/>
  <c r="N307"/>
  <c r="M307"/>
  <c r="L307"/>
  <c r="K307"/>
  <c r="J307"/>
  <c r="I307"/>
  <c r="H307"/>
  <c r="G307"/>
  <c r="F307"/>
  <c r="E307"/>
  <c r="D307"/>
  <c r="O297"/>
  <c r="N297"/>
  <c r="M297"/>
  <c r="L297"/>
  <c r="L308" s="1"/>
  <c r="K297"/>
  <c r="K308" s="1"/>
  <c r="J297"/>
  <c r="J308" s="1"/>
  <c r="I297"/>
  <c r="H297"/>
  <c r="G297"/>
  <c r="F297"/>
  <c r="E297"/>
  <c r="D297"/>
  <c r="N277"/>
  <c r="L277"/>
  <c r="K277"/>
  <c r="J277"/>
  <c r="H277"/>
  <c r="D277"/>
  <c r="O216"/>
  <c r="O217" s="1"/>
  <c r="N216"/>
  <c r="M216"/>
  <c r="M217" s="1"/>
  <c r="L216"/>
  <c r="K216"/>
  <c r="J216"/>
  <c r="J217" s="1"/>
  <c r="I216"/>
  <c r="I217" s="1"/>
  <c r="H216"/>
  <c r="G216"/>
  <c r="G217" s="1"/>
  <c r="F216"/>
  <c r="E216"/>
  <c r="D216"/>
  <c r="D217" s="1"/>
  <c r="O184"/>
  <c r="N184"/>
  <c r="M184"/>
  <c r="L184"/>
  <c r="K184"/>
  <c r="J184"/>
  <c r="I184"/>
  <c r="H184"/>
  <c r="G184"/>
  <c r="F184"/>
  <c r="E184"/>
  <c r="D184"/>
  <c r="O147"/>
  <c r="N147"/>
  <c r="M147"/>
  <c r="L147"/>
  <c r="K147"/>
  <c r="J147"/>
  <c r="I147"/>
  <c r="H147"/>
  <c r="G147"/>
  <c r="F147"/>
  <c r="E147"/>
  <c r="D147"/>
  <c r="O118"/>
  <c r="N118"/>
  <c r="M118"/>
  <c r="L118"/>
  <c r="K118"/>
  <c r="J118"/>
  <c r="I118"/>
  <c r="H118"/>
  <c r="G118"/>
  <c r="F118"/>
  <c r="E118"/>
  <c r="D118"/>
  <c r="M54"/>
  <c r="K54"/>
  <c r="J54"/>
  <c r="I54"/>
  <c r="O24"/>
  <c r="M24"/>
  <c r="K24"/>
  <c r="I24"/>
  <c r="G24"/>
  <c r="E24"/>
  <c r="I308" l="1"/>
  <c r="O308"/>
  <c r="G308"/>
  <c r="N308"/>
  <c r="L217"/>
  <c r="F217"/>
  <c r="H217"/>
  <c r="K217"/>
  <c r="N217"/>
  <c r="I277"/>
  <c r="O277"/>
  <c r="F277"/>
  <c r="E277"/>
  <c r="F54"/>
  <c r="M277"/>
  <c r="H308"/>
  <c r="G54"/>
  <c r="M308"/>
  <c r="L54"/>
  <c r="O54"/>
  <c r="D308"/>
  <c r="E217"/>
  <c r="H54"/>
  <c r="E308"/>
  <c r="E54"/>
  <c r="N54"/>
  <c r="F368"/>
  <c r="H367"/>
  <c r="J367"/>
  <c r="L367"/>
  <c r="N367"/>
  <c r="D368"/>
  <c r="N368"/>
  <c r="L368"/>
  <c r="J368"/>
  <c r="H368"/>
  <c r="E367"/>
  <c r="G367"/>
  <c r="G372" s="1"/>
  <c r="I367"/>
  <c r="K367"/>
  <c r="M367"/>
  <c r="O367"/>
  <c r="O368"/>
  <c r="M368"/>
  <c r="K368"/>
  <c r="I368"/>
  <c r="G368"/>
  <c r="G373" s="1"/>
  <c r="E368"/>
  <c r="F308"/>
  <c r="F367"/>
  <c r="D54"/>
  <c r="D367"/>
  <c r="G277"/>
  <c r="D245"/>
  <c r="F245"/>
  <c r="H245"/>
  <c r="J245"/>
  <c r="L245"/>
  <c r="N245"/>
  <c r="E245"/>
  <c r="G245"/>
  <c r="I245"/>
  <c r="K245"/>
  <c r="M245"/>
  <c r="O245"/>
  <c r="D87"/>
  <c r="F87"/>
  <c r="H87"/>
  <c r="J87"/>
  <c r="L87"/>
  <c r="N87"/>
  <c r="E87"/>
  <c r="G87"/>
  <c r="I87"/>
  <c r="K87"/>
  <c r="M87"/>
  <c r="O87"/>
  <c r="D24"/>
  <c r="H24"/>
  <c r="N24"/>
  <c r="F24"/>
  <c r="J24"/>
  <c r="L24"/>
  <c r="M369" l="1"/>
  <c r="M370" s="1"/>
  <c r="I369"/>
  <c r="I370" s="1"/>
  <c r="E369"/>
  <c r="E370" s="1"/>
  <c r="J369"/>
  <c r="J370" s="1"/>
  <c r="F369"/>
  <c r="F370" s="1"/>
  <c r="N369"/>
  <c r="N370" s="1"/>
  <c r="O369"/>
  <c r="O370" s="1"/>
  <c r="K369"/>
  <c r="K370" s="1"/>
  <c r="G369"/>
  <c r="G370" s="1"/>
  <c r="L369"/>
  <c r="L370" s="1"/>
  <c r="H369"/>
  <c r="H370" s="1"/>
  <c r="D369"/>
  <c r="D370" s="1"/>
</calcChain>
</file>

<file path=xl/sharedStrings.xml><?xml version="1.0" encoding="utf-8"?>
<sst xmlns="http://schemas.openxmlformats.org/spreadsheetml/2006/main" count="476" uniqueCount="119">
  <si>
    <t>1 день</t>
  </si>
  <si>
    <t>№ рец.</t>
  </si>
  <si>
    <t>Прием пищи, наименование блюда</t>
  </si>
  <si>
    <t>Масса порции,г</t>
  </si>
  <si>
    <t>Пищевые вещества, г</t>
  </si>
  <si>
    <t>Эн. ценность (ккал)</t>
  </si>
  <si>
    <t>Витамины, мг</t>
  </si>
  <si>
    <t>Минеральные вещества, мг</t>
  </si>
  <si>
    <t>Б</t>
  </si>
  <si>
    <t>Ж</t>
  </si>
  <si>
    <t>У</t>
  </si>
  <si>
    <t>В1</t>
  </si>
  <si>
    <t>С</t>
  </si>
  <si>
    <t>А</t>
  </si>
  <si>
    <t>Е</t>
  </si>
  <si>
    <t>Ca</t>
  </si>
  <si>
    <t>P</t>
  </si>
  <si>
    <t>Mg</t>
  </si>
  <si>
    <t>Fe</t>
  </si>
  <si>
    <t>завтрак</t>
  </si>
  <si>
    <t>каша молочная "Дружба"</t>
  </si>
  <si>
    <t>сыр твердый</t>
  </si>
  <si>
    <t>чай с сахаром</t>
  </si>
  <si>
    <t>200/15</t>
  </si>
  <si>
    <t>хлеб пшеничный</t>
  </si>
  <si>
    <t>всего</t>
  </si>
  <si>
    <t>обед</t>
  </si>
  <si>
    <t>суп картофельный с горохом</t>
  </si>
  <si>
    <t>котлета из кур</t>
  </si>
  <si>
    <t>пюре картофельное</t>
  </si>
  <si>
    <t>хлеб ржаной</t>
  </si>
  <si>
    <t>ИТОГО</t>
  </si>
  <si>
    <t>2 день</t>
  </si>
  <si>
    <t xml:space="preserve">фрукт </t>
  </si>
  <si>
    <t>какао с молоком</t>
  </si>
  <si>
    <t>борщ с капустой и карт. со смет.</t>
  </si>
  <si>
    <t xml:space="preserve">плов </t>
  </si>
  <si>
    <t>7-11 лет</t>
  </si>
  <si>
    <t>3 день</t>
  </si>
  <si>
    <t>омлет натуральный</t>
  </si>
  <si>
    <t>рассольник со сметаной</t>
  </si>
  <si>
    <t xml:space="preserve">гуляш </t>
  </si>
  <si>
    <t>каша гречневая рассыпчатая</t>
  </si>
  <si>
    <t>компот из смеси сухофруктов</t>
  </si>
  <si>
    <t>4 день</t>
  </si>
  <si>
    <t>яйцо вареное</t>
  </si>
  <si>
    <t>суп с мак.изд. и картофелем</t>
  </si>
  <si>
    <t>котлета рыбная</t>
  </si>
  <si>
    <t>5 день</t>
  </si>
  <si>
    <t>каша геркулесовая молочная</t>
  </si>
  <si>
    <t>макаронные изделия отварные</t>
  </si>
  <si>
    <t>6 день</t>
  </si>
  <si>
    <t>запеканка из творога</t>
  </si>
  <si>
    <t>щи из свежей капусты со смет.</t>
  </si>
  <si>
    <t xml:space="preserve">рис отварной </t>
  </si>
  <si>
    <t>7 день</t>
  </si>
  <si>
    <t>икра морковная</t>
  </si>
  <si>
    <t>суп картофельный с крупой рис. и фрикадельками</t>
  </si>
  <si>
    <t>250/25</t>
  </si>
  <si>
    <t>куры отварные</t>
  </si>
  <si>
    <t>8 день</t>
  </si>
  <si>
    <t>масло сливочное</t>
  </si>
  <si>
    <t>рассольник ленинградский со смет.</t>
  </si>
  <si>
    <t>9 день</t>
  </si>
  <si>
    <t>суп из овощей со сметаной</t>
  </si>
  <si>
    <t>10 день</t>
  </si>
  <si>
    <t>Завтрак</t>
  </si>
  <si>
    <t>Обед</t>
  </si>
  <si>
    <t>% соотношение</t>
  </si>
  <si>
    <t>Наименование группы продуктов</t>
  </si>
  <si>
    <t>норма</t>
  </si>
  <si>
    <t>в г.</t>
  </si>
  <si>
    <t>мука пшеничная</t>
  </si>
  <si>
    <t>крупы, бобовые,мак.</t>
  </si>
  <si>
    <t>фрукты свежие</t>
  </si>
  <si>
    <t>мясо говядины 1 кат</t>
  </si>
  <si>
    <t>птица</t>
  </si>
  <si>
    <t>рыба</t>
  </si>
  <si>
    <t>сметана</t>
  </si>
  <si>
    <t>сыр</t>
  </si>
  <si>
    <t>масло сливочн.</t>
  </si>
  <si>
    <t>масло растител.</t>
  </si>
  <si>
    <t>Возрастная категория: 7-11 лет</t>
  </si>
  <si>
    <t xml:space="preserve">Ведомость контроля за рационом питания  (7 -11 лет) </t>
  </si>
  <si>
    <t>сок фруктовый</t>
  </si>
  <si>
    <t>сок</t>
  </si>
  <si>
    <t>йогурт</t>
  </si>
  <si>
    <t>итого за 1 день</t>
  </si>
  <si>
    <t>молоко, кисло-молочн.</t>
  </si>
  <si>
    <t>творог</t>
  </si>
  <si>
    <t xml:space="preserve"> овощи</t>
  </si>
  <si>
    <t>салат из помидоров и огурцов с м/р</t>
  </si>
  <si>
    <t>котлета мясная</t>
  </si>
  <si>
    <t>11 день</t>
  </si>
  <si>
    <t>12 день</t>
  </si>
  <si>
    <t>Итого за 12 дней</t>
  </si>
  <si>
    <t>салат из свежих огурцов</t>
  </si>
  <si>
    <t>салат из свежих помидор</t>
  </si>
  <si>
    <t>итого за 12 дн.</t>
  </si>
  <si>
    <t>нетто</t>
  </si>
  <si>
    <t>Фактически выдано продуктов в нетто по дням на 1 чел-ка</t>
  </si>
  <si>
    <t>хлеб ржано- пшеничный, обогощенный микронутр</t>
  </si>
  <si>
    <t>масло ( порциями)</t>
  </si>
  <si>
    <t>салат из редиса с огурцом</t>
  </si>
  <si>
    <t>макаронные изделия отварные с маслом</t>
  </si>
  <si>
    <t>бефстроганов</t>
  </si>
  <si>
    <t>рыба, запеченная с сыром и помидором</t>
  </si>
  <si>
    <t>рыба, запеченная с овощами</t>
  </si>
  <si>
    <t>рыба, запеченная с картофелем</t>
  </si>
  <si>
    <t>салат весна</t>
  </si>
  <si>
    <t>икра свекольная</t>
  </si>
  <si>
    <t>котлета куриная</t>
  </si>
  <si>
    <t>кондитерские изделия</t>
  </si>
  <si>
    <t>среднее</t>
  </si>
  <si>
    <t>компот из свежих яблок</t>
  </si>
  <si>
    <t>гуляш мясной</t>
  </si>
  <si>
    <t>салат из белокачанной капусты с яблоками</t>
  </si>
  <si>
    <t>салат из белокочанной капусты с яблоком</t>
  </si>
  <si>
    <t>пудинг из творога</t>
  </si>
</sst>
</file>

<file path=xl/styles.xml><?xml version="1.0" encoding="utf-8"?>
<styleSheet xmlns="http://schemas.openxmlformats.org/spreadsheetml/2006/main">
  <numFmts count="1">
    <numFmt numFmtId="164" formatCode="0.0"/>
  </numFmts>
  <fonts count="29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Calibri"/>
      <family val="2"/>
      <charset val="204"/>
    </font>
    <font>
      <sz val="11"/>
      <name val="Calibri"/>
      <family val="2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10"/>
      <name val="Calibri"/>
      <family val="2"/>
      <charset val="204"/>
    </font>
    <font>
      <sz val="11"/>
      <color rgb="FFFF0000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9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indexed="8"/>
      <name val="Times New Roman"/>
      <family val="1"/>
      <charset val="204"/>
    </font>
    <font>
      <sz val="10"/>
      <color indexed="8"/>
      <name val="Arial Cyr"/>
      <charset val="204"/>
    </font>
    <font>
      <sz val="10"/>
      <color indexed="8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9"/>
        <bgColor indexed="26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5" fillId="0" borderId="0"/>
    <xf numFmtId="0" fontId="15" fillId="0" borderId="0"/>
  </cellStyleXfs>
  <cellXfs count="218">
    <xf numFmtId="0" fontId="0" fillId="0" borderId="0" xfId="0"/>
    <xf numFmtId="0" fontId="2" fillId="2" borderId="0" xfId="0" applyFont="1" applyFill="1" applyAlignment="1">
      <alignment horizontal="center"/>
    </xf>
    <xf numFmtId="0" fontId="3" fillId="3" borderId="0" xfId="0" applyFont="1" applyFill="1"/>
    <xf numFmtId="0" fontId="3" fillId="3" borderId="0" xfId="0" applyFont="1" applyFill="1" applyAlignment="1">
      <alignment horizontal="center"/>
    </xf>
    <xf numFmtId="0" fontId="3" fillId="3" borderId="0" xfId="0" applyNumberFormat="1" applyFont="1" applyFill="1" applyAlignment="1">
      <alignment horizontal="center"/>
    </xf>
    <xf numFmtId="0" fontId="0" fillId="3" borderId="0" xfId="0" applyFont="1" applyFill="1"/>
    <xf numFmtId="0" fontId="0" fillId="3" borderId="0" xfId="0" applyFill="1"/>
    <xf numFmtId="0" fontId="6" fillId="0" borderId="2" xfId="0" applyFont="1" applyBorder="1" applyAlignment="1">
      <alignment horizontal="center" vertical="center"/>
    </xf>
    <xf numFmtId="0" fontId="0" fillId="2" borderId="0" xfId="0" applyFont="1" applyFill="1"/>
    <xf numFmtId="0" fontId="0" fillId="2" borderId="0" xfId="0" applyFill="1"/>
    <xf numFmtId="0" fontId="0" fillId="2" borderId="0" xfId="0" applyNumberFormat="1" applyFill="1"/>
    <xf numFmtId="0" fontId="0" fillId="2" borderId="0" xfId="0" applyNumberFormat="1" applyFill="1" applyBorder="1"/>
    <xf numFmtId="0" fontId="6" fillId="0" borderId="2" xfId="0" applyFont="1" applyFill="1" applyBorder="1" applyAlignment="1">
      <alignment horizontal="center" vertical="center"/>
    </xf>
    <xf numFmtId="0" fontId="6" fillId="2" borderId="0" xfId="0" applyFont="1" applyFill="1"/>
    <xf numFmtId="0" fontId="6" fillId="2" borderId="0" xfId="0" applyNumberFormat="1" applyFont="1" applyFill="1"/>
    <xf numFmtId="0" fontId="7" fillId="2" borderId="0" xfId="0" applyNumberFormat="1" applyFont="1" applyFill="1" applyBorder="1"/>
    <xf numFmtId="0" fontId="7" fillId="2" borderId="0" xfId="0" applyNumberFormat="1" applyFont="1" applyFill="1" applyBorder="1" applyAlignment="1"/>
    <xf numFmtId="0" fontId="8" fillId="2" borderId="2" xfId="0" applyFont="1" applyFill="1" applyBorder="1" applyAlignment="1">
      <alignment horizontal="center"/>
    </xf>
    <xf numFmtId="0" fontId="9" fillId="2" borderId="0" xfId="0" applyFont="1" applyFill="1" applyAlignment="1"/>
    <xf numFmtId="0" fontId="10" fillId="2" borderId="2" xfId="0" applyFont="1" applyFill="1" applyBorder="1" applyAlignment="1">
      <alignment horizontal="center"/>
    </xf>
    <xf numFmtId="164" fontId="10" fillId="2" borderId="2" xfId="0" applyNumberFormat="1" applyFont="1" applyFill="1" applyBorder="1"/>
    <xf numFmtId="1" fontId="10" fillId="2" borderId="2" xfId="0" applyNumberFormat="1" applyFont="1" applyFill="1" applyBorder="1" applyAlignment="1">
      <alignment horizontal="center"/>
    </xf>
    <xf numFmtId="164" fontId="10" fillId="2" borderId="2" xfId="0" applyNumberFormat="1" applyFont="1" applyFill="1" applyBorder="1" applyAlignment="1">
      <alignment horizontal="center"/>
    </xf>
    <xf numFmtId="0" fontId="6" fillId="2" borderId="0" xfId="0" applyFont="1" applyFill="1" applyBorder="1"/>
    <xf numFmtId="0" fontId="6" fillId="2" borderId="0" xfId="0" applyNumberFormat="1" applyFont="1" applyFill="1" applyBorder="1"/>
    <xf numFmtId="0" fontId="0" fillId="4" borderId="0" xfId="0" applyFill="1"/>
    <xf numFmtId="0" fontId="10" fillId="2" borderId="2" xfId="0" applyNumberFormat="1" applyFont="1" applyFill="1" applyBorder="1" applyAlignment="1">
      <alignment horizontal="center"/>
    </xf>
    <xf numFmtId="0" fontId="0" fillId="2" borderId="0" xfId="0" applyFill="1" applyBorder="1"/>
    <xf numFmtId="164" fontId="6" fillId="2" borderId="0" xfId="0" applyNumberFormat="1" applyFont="1" applyFill="1" applyBorder="1"/>
    <xf numFmtId="164" fontId="10" fillId="2" borderId="0" xfId="0" applyNumberFormat="1" applyFont="1" applyFill="1" applyBorder="1"/>
    <xf numFmtId="0" fontId="11" fillId="2" borderId="0" xfId="0" applyFont="1" applyFill="1"/>
    <xf numFmtId="0" fontId="11" fillId="3" borderId="0" xfId="0" applyFont="1" applyFill="1"/>
    <xf numFmtId="0" fontId="10" fillId="2" borderId="0" xfId="0" applyNumberFormat="1" applyFont="1" applyFill="1"/>
    <xf numFmtId="0" fontId="12" fillId="2" borderId="0" xfId="0" applyFont="1" applyFill="1"/>
    <xf numFmtId="164" fontId="10" fillId="5" borderId="2" xfId="0" applyNumberFormat="1" applyFont="1" applyFill="1" applyBorder="1"/>
    <xf numFmtId="1" fontId="10" fillId="5" borderId="2" xfId="0" applyNumberFormat="1" applyFont="1" applyFill="1" applyBorder="1" applyAlignment="1">
      <alignment horizontal="center"/>
    </xf>
    <xf numFmtId="164" fontId="10" fillId="5" borderId="2" xfId="0" applyNumberFormat="1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1" fontId="10" fillId="2" borderId="0" xfId="0" applyNumberFormat="1" applyFont="1" applyFill="1" applyBorder="1" applyAlignment="1">
      <alignment horizontal="center"/>
    </xf>
    <xf numFmtId="164" fontId="10" fillId="2" borderId="0" xfId="0" applyNumberFormat="1" applyFont="1" applyFill="1" applyBorder="1" applyAlignment="1">
      <alignment horizontal="center"/>
    </xf>
    <xf numFmtId="164" fontId="3" fillId="2" borderId="0" xfId="0" applyNumberFormat="1" applyFont="1" applyFill="1"/>
    <xf numFmtId="164" fontId="3" fillId="2" borderId="0" xfId="0" applyNumberFormat="1" applyFont="1" applyFill="1" applyAlignment="1">
      <alignment horizontal="center"/>
    </xf>
    <xf numFmtId="164" fontId="6" fillId="2" borderId="2" xfId="0" applyNumberFormat="1" applyFont="1" applyFill="1" applyBorder="1" applyAlignment="1">
      <alignment horizontal="center" vertical="center"/>
    </xf>
    <xf numFmtId="0" fontId="13" fillId="3" borderId="0" xfId="0" applyFont="1" applyFill="1"/>
    <xf numFmtId="0" fontId="5" fillId="2" borderId="2" xfId="0" applyFont="1" applyFill="1" applyBorder="1" applyAlignment="1">
      <alignment horizontal="center"/>
    </xf>
    <xf numFmtId="0" fontId="0" fillId="4" borderId="0" xfId="0" applyFont="1" applyFill="1"/>
    <xf numFmtId="0" fontId="0" fillId="3" borderId="0" xfId="0" applyFont="1" applyFill="1" applyBorder="1"/>
    <xf numFmtId="0" fontId="0" fillId="3" borderId="0" xfId="0" applyFill="1" applyBorder="1"/>
    <xf numFmtId="0" fontId="0" fillId="0" borderId="0" xfId="0" applyBorder="1"/>
    <xf numFmtId="0" fontId="11" fillId="3" borderId="0" xfId="0" applyFont="1" applyFill="1" applyBorder="1"/>
    <xf numFmtId="0" fontId="13" fillId="3" borderId="0" xfId="0" applyFont="1" applyFill="1" applyBorder="1"/>
    <xf numFmtId="0" fontId="0" fillId="2" borderId="0" xfId="0" applyFont="1" applyFill="1" applyBorder="1"/>
    <xf numFmtId="0" fontId="5" fillId="2" borderId="0" xfId="0" applyFont="1" applyFill="1" applyBorder="1" applyAlignment="1">
      <alignment horizontal="center"/>
    </xf>
    <xf numFmtId="0" fontId="13" fillId="4" borderId="0" xfId="0" applyFont="1" applyFill="1" applyBorder="1"/>
    <xf numFmtId="0" fontId="0" fillId="4" borderId="0" xfId="0" applyFill="1" applyBorder="1"/>
    <xf numFmtId="0" fontId="10" fillId="2" borderId="0" xfId="0" applyFont="1" applyFill="1" applyAlignment="1">
      <alignment horizontal="center"/>
    </xf>
    <xf numFmtId="164" fontId="10" fillId="2" borderId="0" xfId="0" applyNumberFormat="1" applyFont="1" applyFill="1"/>
    <xf numFmtId="164" fontId="10" fillId="2" borderId="0" xfId="0" applyNumberFormat="1" applyFont="1" applyFill="1" applyAlignment="1">
      <alignment horizontal="center"/>
    </xf>
    <xf numFmtId="164" fontId="6" fillId="0" borderId="2" xfId="0" applyNumberFormat="1" applyFont="1" applyBorder="1" applyAlignment="1">
      <alignment horizontal="center" vertical="center"/>
    </xf>
    <xf numFmtId="0" fontId="13" fillId="6" borderId="0" xfId="0" applyFont="1" applyFill="1"/>
    <xf numFmtId="0" fontId="0" fillId="6" borderId="0" xfId="0" applyFill="1"/>
    <xf numFmtId="0" fontId="10" fillId="2" borderId="6" xfId="0" applyFont="1" applyFill="1" applyBorder="1" applyAlignment="1">
      <alignment horizontal="center"/>
    </xf>
    <xf numFmtId="0" fontId="0" fillId="6" borderId="0" xfId="0" applyFont="1" applyFill="1"/>
    <xf numFmtId="0" fontId="13" fillId="4" borderId="0" xfId="0" applyFont="1" applyFill="1"/>
    <xf numFmtId="164" fontId="6" fillId="0" borderId="2" xfId="0" applyNumberFormat="1" applyFont="1" applyFill="1" applyBorder="1" applyAlignment="1">
      <alignment horizontal="center" vertical="center"/>
    </xf>
    <xf numFmtId="0" fontId="0" fillId="5" borderId="0" xfId="0" applyFont="1" applyFill="1"/>
    <xf numFmtId="0" fontId="0" fillId="5" borderId="0" xfId="0" applyFill="1"/>
    <xf numFmtId="0" fontId="0" fillId="5" borderId="0" xfId="0" applyNumberFormat="1" applyFill="1" applyBorder="1"/>
    <xf numFmtId="164" fontId="5" fillId="2" borderId="0" xfId="0" applyNumberFormat="1" applyFont="1" applyFill="1" applyBorder="1" applyAlignment="1">
      <alignment horizontal="center"/>
    </xf>
    <xf numFmtId="164" fontId="5" fillId="2" borderId="2" xfId="0" applyNumberFormat="1" applyFont="1" applyFill="1" applyBorder="1" applyAlignment="1">
      <alignment horizontal="center"/>
    </xf>
    <xf numFmtId="0" fontId="10" fillId="2" borderId="0" xfId="0" applyNumberFormat="1" applyFont="1" applyFill="1" applyBorder="1" applyAlignment="1">
      <alignment horizontal="center"/>
    </xf>
    <xf numFmtId="0" fontId="11" fillId="2" borderId="0" xfId="0" applyFont="1" applyFill="1" applyBorder="1"/>
    <xf numFmtId="0" fontId="13" fillId="2" borderId="0" xfId="0" applyFont="1" applyFill="1" applyBorder="1"/>
    <xf numFmtId="0" fontId="14" fillId="3" borderId="0" xfId="0" applyFont="1" applyFill="1"/>
    <xf numFmtId="164" fontId="5" fillId="7" borderId="2" xfId="0" applyNumberFormat="1" applyFont="1" applyFill="1" applyBorder="1"/>
    <xf numFmtId="1" fontId="10" fillId="7" borderId="2" xfId="0" applyNumberFormat="1" applyFont="1" applyFill="1" applyBorder="1" applyAlignment="1">
      <alignment horizontal="center"/>
    </xf>
    <xf numFmtId="164" fontId="10" fillId="7" borderId="2" xfId="0" applyNumberFormat="1" applyFont="1" applyFill="1" applyBorder="1" applyAlignment="1">
      <alignment horizontal="center"/>
    </xf>
    <xf numFmtId="164" fontId="10" fillId="8" borderId="2" xfId="0" applyNumberFormat="1" applyFont="1" applyFill="1" applyBorder="1"/>
    <xf numFmtId="0" fontId="17" fillId="0" borderId="6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7" fillId="0" borderId="3" xfId="0" applyFont="1" applyBorder="1"/>
    <xf numFmtId="0" fontId="17" fillId="0" borderId="2" xfId="0" applyFont="1" applyBorder="1" applyAlignment="1">
      <alignment horizontal="center"/>
    </xf>
    <xf numFmtId="0" fontId="0" fillId="0" borderId="3" xfId="0" applyFont="1" applyBorder="1"/>
    <xf numFmtId="0" fontId="0" fillId="0" borderId="2" xfId="0" applyFont="1" applyBorder="1"/>
    <xf numFmtId="0" fontId="6" fillId="2" borderId="3" xfId="0" applyFont="1" applyFill="1" applyBorder="1"/>
    <xf numFmtId="0" fontId="6" fillId="4" borderId="2" xfId="0" applyFont="1" applyFill="1" applyBorder="1" applyAlignment="1">
      <alignment horizontal="center" vertical="center"/>
    </xf>
    <xf numFmtId="0" fontId="22" fillId="2" borderId="2" xfId="0" applyFont="1" applyFill="1" applyBorder="1" applyAlignment="1">
      <alignment horizontal="center" vertical="center"/>
    </xf>
    <xf numFmtId="0" fontId="22" fillId="2" borderId="2" xfId="0" applyFont="1" applyFill="1" applyBorder="1" applyAlignment="1">
      <alignment horizontal="center" vertical="center" wrapText="1"/>
    </xf>
    <xf numFmtId="164" fontId="22" fillId="5" borderId="12" xfId="0" applyNumberFormat="1" applyFont="1" applyFill="1" applyBorder="1" applyAlignment="1">
      <alignment horizontal="center" wrapText="1"/>
    </xf>
    <xf numFmtId="0" fontId="23" fillId="2" borderId="2" xfId="0" applyFont="1" applyFill="1" applyBorder="1"/>
    <xf numFmtId="0" fontId="17" fillId="2" borderId="3" xfId="0" applyFont="1" applyFill="1" applyBorder="1"/>
    <xf numFmtId="0" fontId="17" fillId="4" borderId="2" xfId="0" applyFont="1" applyFill="1" applyBorder="1" applyAlignment="1">
      <alignment horizontal="center"/>
    </xf>
    <xf numFmtId="0" fontId="22" fillId="2" borderId="2" xfId="0" applyFont="1" applyFill="1" applyBorder="1" applyAlignment="1">
      <alignment horizontal="center"/>
    </xf>
    <xf numFmtId="0" fontId="10" fillId="4" borderId="2" xfId="0" applyFont="1" applyFill="1" applyBorder="1" applyAlignment="1">
      <alignment horizontal="center"/>
    </xf>
    <xf numFmtId="0" fontId="17" fillId="2" borderId="3" xfId="0" applyFont="1" applyFill="1" applyBorder="1" applyAlignment="1">
      <alignment wrapText="1"/>
    </xf>
    <xf numFmtId="0" fontId="17" fillId="2" borderId="6" xfId="0" applyFont="1" applyFill="1" applyBorder="1" applyAlignment="1">
      <alignment horizontal="center"/>
    </xf>
    <xf numFmtId="0" fontId="17" fillId="2" borderId="1" xfId="0" applyFont="1" applyFill="1" applyBorder="1" applyAlignment="1">
      <alignment horizontal="center"/>
    </xf>
    <xf numFmtId="0" fontId="17" fillId="2" borderId="2" xfId="0" applyFont="1" applyFill="1" applyBorder="1" applyAlignment="1">
      <alignment horizontal="center"/>
    </xf>
    <xf numFmtId="0" fontId="0" fillId="2" borderId="3" xfId="0" applyFont="1" applyFill="1" applyBorder="1"/>
    <xf numFmtId="0" fontId="0" fillId="2" borderId="2" xfId="0" applyFont="1" applyFill="1" applyBorder="1"/>
    <xf numFmtId="0" fontId="6" fillId="2" borderId="2" xfId="0" applyFont="1" applyFill="1" applyBorder="1" applyAlignment="1">
      <alignment horizontal="center" vertical="center"/>
    </xf>
    <xf numFmtId="164" fontId="22" fillId="2" borderId="12" xfId="0" applyNumberFormat="1" applyFont="1" applyFill="1" applyBorder="1" applyAlignment="1">
      <alignment horizontal="center" wrapText="1"/>
    </xf>
    <xf numFmtId="0" fontId="6" fillId="2" borderId="0" xfId="0" applyFont="1" applyFill="1" applyBorder="1" applyAlignment="1">
      <alignment horizontal="center" wrapText="1"/>
    </xf>
    <xf numFmtId="0" fontId="6" fillId="2" borderId="0" xfId="0" applyNumberFormat="1" applyFont="1" applyFill="1" applyBorder="1" applyAlignment="1">
      <alignment horizontal="center" wrapText="1"/>
    </xf>
    <xf numFmtId="0" fontId="6" fillId="2" borderId="0" xfId="0" applyNumberFormat="1" applyFont="1" applyFill="1" applyBorder="1" applyAlignment="1">
      <alignment horizontal="center"/>
    </xf>
    <xf numFmtId="164" fontId="5" fillId="2" borderId="2" xfId="0" applyNumberFormat="1" applyFont="1" applyFill="1" applyBorder="1"/>
    <xf numFmtId="9" fontId="5" fillId="2" borderId="2" xfId="1" applyFont="1" applyFill="1" applyBorder="1" applyAlignment="1">
      <alignment horizontal="center"/>
    </xf>
    <xf numFmtId="0" fontId="24" fillId="2" borderId="2" xfId="0" applyFont="1" applyFill="1" applyBorder="1"/>
    <xf numFmtId="0" fontId="2" fillId="2" borderId="0" xfId="0" applyFont="1" applyFill="1" applyAlignment="1">
      <alignment horizontal="center"/>
    </xf>
    <xf numFmtId="0" fontId="0" fillId="2" borderId="0" xfId="0" applyNumberFormat="1" applyFill="1" applyBorder="1" applyAlignment="1">
      <alignment horizontal="center"/>
    </xf>
    <xf numFmtId="0" fontId="26" fillId="0" borderId="14" xfId="2" applyNumberFormat="1" applyFont="1" applyFill="1" applyBorder="1" applyAlignment="1" applyProtection="1">
      <alignment horizontal="center" vertical="center" wrapText="1"/>
    </xf>
    <xf numFmtId="0" fontId="26" fillId="0" borderId="15" xfId="2" applyNumberFormat="1" applyFont="1" applyFill="1" applyBorder="1" applyAlignment="1" applyProtection="1">
      <alignment horizontal="center" vertical="center" wrapText="1"/>
    </xf>
    <xf numFmtId="0" fontId="26" fillId="0" borderId="13" xfId="3" applyFont="1" applyBorder="1" applyAlignment="1">
      <alignment horizontal="center"/>
    </xf>
    <xf numFmtId="164" fontId="10" fillId="2" borderId="2" xfId="0" applyNumberFormat="1" applyFont="1" applyFill="1" applyBorder="1" applyAlignment="1">
      <alignment horizontal="left"/>
    </xf>
    <xf numFmtId="164" fontId="10" fillId="2" borderId="6" xfId="0" applyNumberFormat="1" applyFont="1" applyFill="1" applyBorder="1" applyAlignment="1">
      <alignment horizontal="center"/>
    </xf>
    <xf numFmtId="0" fontId="10" fillId="2" borderId="7" xfId="0" applyFont="1" applyFill="1" applyBorder="1" applyAlignment="1">
      <alignment horizontal="center"/>
    </xf>
    <xf numFmtId="164" fontId="10" fillId="5" borderId="7" xfId="0" applyNumberFormat="1" applyFont="1" applyFill="1" applyBorder="1"/>
    <xf numFmtId="1" fontId="10" fillId="5" borderId="7" xfId="0" applyNumberFormat="1" applyFont="1" applyFill="1" applyBorder="1" applyAlignment="1">
      <alignment horizontal="center"/>
    </xf>
    <xf numFmtId="164" fontId="10" fillId="5" borderId="7" xfId="0" applyNumberFormat="1" applyFont="1" applyFill="1" applyBorder="1" applyAlignment="1">
      <alignment horizontal="center"/>
    </xf>
    <xf numFmtId="0" fontId="10" fillId="5" borderId="2" xfId="0" applyFont="1" applyFill="1" applyBorder="1" applyAlignment="1">
      <alignment horizontal="center"/>
    </xf>
    <xf numFmtId="164" fontId="10" fillId="5" borderId="2" xfId="0" applyNumberFormat="1" applyFont="1" applyFill="1" applyBorder="1" applyAlignment="1"/>
    <xf numFmtId="164" fontId="5" fillId="2" borderId="6" xfId="0" applyNumberFormat="1" applyFont="1" applyFill="1" applyBorder="1"/>
    <xf numFmtId="1" fontId="10" fillId="2" borderId="6" xfId="0" applyNumberFormat="1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6" fillId="0" borderId="2" xfId="0" applyFont="1" applyBorder="1" applyAlignment="1">
      <alignment horizontal="center" vertical="center"/>
    </xf>
    <xf numFmtId="164" fontId="6" fillId="2" borderId="2" xfId="0" applyNumberFormat="1" applyFont="1" applyFill="1" applyBorder="1" applyAlignment="1">
      <alignment horizontal="center" vertical="center"/>
    </xf>
    <xf numFmtId="0" fontId="27" fillId="0" borderId="13" xfId="0" applyFont="1" applyBorder="1" applyAlignment="1">
      <alignment horizontal="center"/>
    </xf>
    <xf numFmtId="0" fontId="10" fillId="9" borderId="13" xfId="0" applyFont="1" applyFill="1" applyBorder="1"/>
    <xf numFmtId="0" fontId="10" fillId="9" borderId="13" xfId="0" applyFont="1" applyFill="1" applyBorder="1" applyAlignment="1">
      <alignment horizontal="center"/>
    </xf>
    <xf numFmtId="0" fontId="10" fillId="9" borderId="13" xfId="0" applyNumberFormat="1" applyFont="1" applyFill="1" applyBorder="1" applyAlignment="1">
      <alignment horizontal="center"/>
    </xf>
    <xf numFmtId="0" fontId="3" fillId="9" borderId="13" xfId="0" applyFont="1" applyFill="1" applyBorder="1" applyAlignment="1">
      <alignment horizontal="center"/>
    </xf>
    <xf numFmtId="0" fontId="3" fillId="9" borderId="13" xfId="0" applyNumberFormat="1" applyFont="1" applyFill="1" applyBorder="1" applyAlignment="1">
      <alignment horizontal="center"/>
    </xf>
    <xf numFmtId="2" fontId="28" fillId="9" borderId="13" xfId="0" applyNumberFormat="1" applyFont="1" applyFill="1" applyBorder="1" applyAlignment="1">
      <alignment horizontal="center"/>
    </xf>
    <xf numFmtId="0" fontId="10" fillId="9" borderId="13" xfId="0" applyFont="1" applyFill="1" applyBorder="1" applyAlignment="1">
      <alignment horizontal="left"/>
    </xf>
    <xf numFmtId="0" fontId="10" fillId="2" borderId="2" xfId="0" applyFont="1" applyFill="1" applyBorder="1" applyAlignment="1">
      <alignment horizontal="left"/>
    </xf>
    <xf numFmtId="0" fontId="2" fillId="2" borderId="0" xfId="0" applyFont="1" applyFill="1" applyAlignment="1">
      <alignment horizontal="center"/>
    </xf>
    <xf numFmtId="0" fontId="20" fillId="2" borderId="6" xfId="0" applyFont="1" applyFill="1" applyBorder="1" applyAlignment="1">
      <alignment horizontal="center" wrapText="1"/>
    </xf>
    <xf numFmtId="0" fontId="20" fillId="2" borderId="7" xfId="0" applyFont="1" applyFill="1" applyBorder="1" applyAlignment="1">
      <alignment horizontal="center" wrapText="1"/>
    </xf>
    <xf numFmtId="0" fontId="19" fillId="2" borderId="6" xfId="0" applyFont="1" applyFill="1" applyBorder="1" applyAlignment="1">
      <alignment horizontal="center" vertical="center"/>
    </xf>
    <xf numFmtId="0" fontId="19" fillId="2" borderId="7" xfId="0" applyFont="1" applyFill="1" applyBorder="1" applyAlignment="1">
      <alignment horizontal="center" vertical="center"/>
    </xf>
    <xf numFmtId="0" fontId="22" fillId="2" borderId="12" xfId="0" applyFont="1" applyFill="1" applyBorder="1" applyAlignment="1">
      <alignment horizontal="center" vertical="center"/>
    </xf>
    <xf numFmtId="0" fontId="22" fillId="2" borderId="12" xfId="0" applyFont="1" applyFill="1" applyBorder="1" applyAlignment="1">
      <alignment horizontal="center"/>
    </xf>
    <xf numFmtId="0" fontId="6" fillId="2" borderId="0" xfId="0" applyNumberFormat="1" applyFont="1" applyFill="1" applyBorder="1" applyAlignment="1">
      <alignment horizontal="center"/>
    </xf>
    <xf numFmtId="0" fontId="0" fillId="2" borderId="0" xfId="0" applyNumberFormat="1" applyFill="1" applyBorder="1" applyAlignment="1">
      <alignment horizontal="center"/>
    </xf>
    <xf numFmtId="164" fontId="6" fillId="2" borderId="2" xfId="0" applyNumberFormat="1" applyFont="1" applyFill="1" applyBorder="1" applyAlignment="1">
      <alignment horizontal="center" vertical="center"/>
    </xf>
    <xf numFmtId="0" fontId="0" fillId="2" borderId="0" xfId="0" applyNumberFormat="1" applyFill="1" applyBorder="1" applyAlignment="1">
      <alignment horizontal="center"/>
    </xf>
    <xf numFmtId="164" fontId="10" fillId="2" borderId="2" xfId="0" applyNumberFormat="1" applyFont="1" applyFill="1" applyBorder="1" applyAlignment="1">
      <alignment wrapText="1"/>
    </xf>
    <xf numFmtId="164" fontId="10" fillId="2" borderId="2" xfId="0" applyNumberFormat="1" applyFont="1" applyFill="1" applyBorder="1" applyAlignment="1">
      <alignment horizontal="center" wrapText="1"/>
    </xf>
    <xf numFmtId="0" fontId="28" fillId="0" borderId="13" xfId="0" applyFont="1" applyBorder="1" applyAlignment="1">
      <alignment horizontal="center"/>
    </xf>
    <xf numFmtId="2" fontId="28" fillId="9" borderId="2" xfId="0" applyNumberFormat="1" applyFont="1" applyFill="1" applyBorder="1" applyAlignment="1">
      <alignment horizontal="center"/>
    </xf>
    <xf numFmtId="0" fontId="26" fillId="0" borderId="2" xfId="3" applyFont="1" applyBorder="1"/>
    <xf numFmtId="0" fontId="26" fillId="0" borderId="2" xfId="3" applyFont="1" applyBorder="1" applyAlignment="1">
      <alignment horizontal="center"/>
    </xf>
    <xf numFmtId="0" fontId="15" fillId="0" borderId="2" xfId="3" applyFont="1" applyBorder="1" applyAlignment="1">
      <alignment horizontal="center"/>
    </xf>
    <xf numFmtId="164" fontId="10" fillId="2" borderId="5" xfId="0" applyNumberFormat="1" applyFont="1" applyFill="1" applyBorder="1" applyAlignment="1">
      <alignment horizontal="center" wrapText="1"/>
    </xf>
    <xf numFmtId="0" fontId="26" fillId="0" borderId="17" xfId="2" applyNumberFormat="1" applyFont="1" applyFill="1" applyBorder="1" applyAlignment="1" applyProtection="1">
      <alignment horizontal="center" vertical="center" wrapText="1"/>
    </xf>
    <xf numFmtId="0" fontId="26" fillId="0" borderId="19" xfId="2" applyNumberFormat="1" applyFont="1" applyFill="1" applyBorder="1" applyAlignment="1" applyProtection="1">
      <alignment horizontal="center" vertical="center" wrapText="1"/>
    </xf>
    <xf numFmtId="0" fontId="26" fillId="0" borderId="16" xfId="3" applyFont="1" applyBorder="1" applyAlignment="1">
      <alignment horizontal="center"/>
    </xf>
    <xf numFmtId="0" fontId="10" fillId="9" borderId="13" xfId="0" applyFont="1" applyFill="1" applyBorder="1" applyAlignment="1">
      <alignment horizontal="left" wrapText="1"/>
    </xf>
    <xf numFmtId="0" fontId="10" fillId="0" borderId="16" xfId="0" applyFont="1" applyFill="1" applyBorder="1" applyAlignment="1">
      <alignment horizontal="center" vertical="center" wrapText="1" shrinkToFit="1"/>
    </xf>
    <xf numFmtId="0" fontId="10" fillId="0" borderId="18" xfId="0" applyFont="1" applyFill="1" applyBorder="1" applyAlignment="1">
      <alignment horizontal="center" vertical="center" wrapText="1" shrinkToFit="1"/>
    </xf>
    <xf numFmtId="164" fontId="5" fillId="2" borderId="1" xfId="0" applyNumberFormat="1" applyFont="1" applyFill="1" applyBorder="1" applyAlignment="1">
      <alignment horizontal="left"/>
    </xf>
    <xf numFmtId="0" fontId="0" fillId="2" borderId="0" xfId="0" applyNumberFormat="1" applyFill="1" applyAlignment="1">
      <alignment horizontal="center"/>
    </xf>
    <xf numFmtId="0" fontId="6" fillId="0" borderId="2" xfId="0" applyFont="1" applyBorder="1" applyAlignment="1">
      <alignment horizontal="center" vertical="center"/>
    </xf>
    <xf numFmtId="164" fontId="6" fillId="2" borderId="2" xfId="0" applyNumberFormat="1" applyFont="1" applyFill="1" applyBorder="1" applyAlignment="1">
      <alignment horizontal="center" vertical="center" wrapText="1"/>
    </xf>
    <xf numFmtId="164" fontId="6" fillId="2" borderId="2" xfId="0" applyNumberFormat="1" applyFont="1" applyFill="1" applyBorder="1" applyAlignment="1">
      <alignment horizontal="center" vertical="center"/>
    </xf>
    <xf numFmtId="0" fontId="5" fillId="2" borderId="3" xfId="0" applyNumberFormat="1" applyFont="1" applyFill="1" applyBorder="1" applyAlignment="1">
      <alignment horizontal="center"/>
    </xf>
    <xf numFmtId="0" fontId="5" fillId="2" borderId="4" xfId="0" applyNumberFormat="1" applyFont="1" applyFill="1" applyBorder="1" applyAlignment="1">
      <alignment horizontal="center"/>
    </xf>
    <xf numFmtId="0" fontId="5" fillId="2" borderId="5" xfId="0" applyNumberFormat="1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0" fontId="6" fillId="2" borderId="0" xfId="0" applyNumberFormat="1" applyFont="1" applyFill="1" applyBorder="1" applyAlignment="1">
      <alignment horizontal="center"/>
    </xf>
    <xf numFmtId="164" fontId="5" fillId="2" borderId="3" xfId="0" applyNumberFormat="1" applyFont="1" applyFill="1" applyBorder="1" applyAlignment="1">
      <alignment horizontal="center"/>
    </xf>
    <xf numFmtId="164" fontId="5" fillId="2" borderId="4" xfId="0" applyNumberFormat="1" applyFont="1" applyFill="1" applyBorder="1" applyAlignment="1">
      <alignment horizontal="center"/>
    </xf>
    <xf numFmtId="164" fontId="5" fillId="2" borderId="5" xfId="0" applyNumberFormat="1" applyFont="1" applyFill="1" applyBorder="1" applyAlignment="1">
      <alignment horizontal="center"/>
    </xf>
    <xf numFmtId="164" fontId="5" fillId="2" borderId="2" xfId="0" applyNumberFormat="1" applyFont="1" applyFill="1" applyBorder="1" applyAlignment="1">
      <alignment horizontal="center"/>
    </xf>
    <xf numFmtId="0" fontId="0" fillId="2" borderId="0" xfId="0" applyNumberFormat="1" applyFill="1" applyBorder="1" applyAlignment="1">
      <alignment horizontal="center"/>
    </xf>
    <xf numFmtId="164" fontId="5" fillId="2" borderId="0" xfId="0" applyNumberFormat="1" applyFont="1" applyFill="1" applyBorder="1" applyAlignment="1">
      <alignment horizontal="center"/>
    </xf>
    <xf numFmtId="0" fontId="4" fillId="3" borderId="0" xfId="0" applyFont="1" applyFill="1" applyAlignment="1">
      <alignment horizontal="left"/>
    </xf>
    <xf numFmtId="0" fontId="5" fillId="3" borderId="1" xfId="0" applyFont="1" applyFill="1" applyBorder="1" applyAlignment="1">
      <alignment horizontal="left"/>
    </xf>
    <xf numFmtId="0" fontId="6" fillId="0" borderId="2" xfId="0" applyFont="1" applyBorder="1" applyAlignment="1">
      <alignment horizontal="center" vertical="center" wrapText="1"/>
    </xf>
    <xf numFmtId="164" fontId="6" fillId="0" borderId="2" xfId="0" applyNumberFormat="1" applyFont="1" applyBorder="1" applyAlignment="1">
      <alignment horizontal="center" vertical="center"/>
    </xf>
    <xf numFmtId="164" fontId="6" fillId="0" borderId="2" xfId="0" applyNumberFormat="1" applyFont="1" applyBorder="1" applyAlignment="1">
      <alignment horizontal="center" vertical="center" wrapText="1"/>
    </xf>
    <xf numFmtId="0" fontId="0" fillId="5" borderId="0" xfId="0" applyNumberFormat="1" applyFill="1" applyAlignment="1">
      <alignment horizontal="center"/>
    </xf>
    <xf numFmtId="164" fontId="10" fillId="2" borderId="6" xfId="0" applyNumberFormat="1" applyFont="1" applyFill="1" applyBorder="1" applyAlignment="1">
      <alignment horizontal="center" vertical="center"/>
    </xf>
    <xf numFmtId="164" fontId="10" fillId="2" borderId="7" xfId="0" applyNumberFormat="1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164" fontId="10" fillId="2" borderId="6" xfId="0" applyNumberFormat="1" applyFont="1" applyFill="1" applyBorder="1" applyAlignment="1">
      <alignment horizontal="center" wrapText="1"/>
    </xf>
    <xf numFmtId="164" fontId="10" fillId="2" borderId="7" xfId="0" applyNumberFormat="1" applyFont="1" applyFill="1" applyBorder="1" applyAlignment="1">
      <alignment horizontal="center" wrapText="1"/>
    </xf>
    <xf numFmtId="0" fontId="10" fillId="2" borderId="6" xfId="0" applyNumberFormat="1" applyFont="1" applyFill="1" applyBorder="1" applyAlignment="1">
      <alignment horizontal="center" vertical="center"/>
    </xf>
    <xf numFmtId="0" fontId="10" fillId="2" borderId="7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/>
    </xf>
    <xf numFmtId="164" fontId="6" fillId="0" borderId="3" xfId="0" applyNumberFormat="1" applyFont="1" applyBorder="1" applyAlignment="1">
      <alignment horizontal="center" vertical="center"/>
    </xf>
    <xf numFmtId="164" fontId="6" fillId="0" borderId="4" xfId="0" applyNumberFormat="1" applyFont="1" applyBorder="1" applyAlignment="1">
      <alignment horizontal="center" vertical="center"/>
    </xf>
    <xf numFmtId="164" fontId="6" fillId="0" borderId="5" xfId="0" applyNumberFormat="1" applyFont="1" applyBorder="1" applyAlignment="1">
      <alignment horizontal="center" vertical="center"/>
    </xf>
    <xf numFmtId="0" fontId="16" fillId="0" borderId="0" xfId="0" applyFont="1" applyBorder="1" applyAlignment="1">
      <alignment horizontal="center"/>
    </xf>
    <xf numFmtId="0" fontId="17" fillId="2" borderId="2" xfId="0" applyFont="1" applyFill="1" applyBorder="1" applyAlignment="1">
      <alignment horizontal="center" wrapText="1"/>
    </xf>
    <xf numFmtId="0" fontId="18" fillId="2" borderId="8" xfId="0" applyFont="1" applyFill="1" applyBorder="1" applyAlignment="1">
      <alignment horizontal="center"/>
    </xf>
    <xf numFmtId="0" fontId="18" fillId="2" borderId="9" xfId="0" applyFont="1" applyFill="1" applyBorder="1" applyAlignment="1">
      <alignment horizontal="center"/>
    </xf>
    <xf numFmtId="0" fontId="18" fillId="2" borderId="10" xfId="0" applyFont="1" applyFill="1" applyBorder="1" applyAlignment="1">
      <alignment horizontal="center"/>
    </xf>
    <xf numFmtId="0" fontId="18" fillId="2" borderId="11" xfId="0" applyFont="1" applyFill="1" applyBorder="1" applyAlignment="1">
      <alignment horizontal="center"/>
    </xf>
    <xf numFmtId="0" fontId="18" fillId="2" borderId="1" xfId="0" applyFont="1" applyFill="1" applyBorder="1" applyAlignment="1">
      <alignment horizontal="center"/>
    </xf>
    <xf numFmtId="0" fontId="18" fillId="2" borderId="12" xfId="0" applyFont="1" applyFill="1" applyBorder="1" applyAlignment="1">
      <alignment horizontal="center"/>
    </xf>
    <xf numFmtId="0" fontId="17" fillId="0" borderId="2" xfId="0" applyFont="1" applyBorder="1" applyAlignment="1">
      <alignment horizontal="center" wrapText="1"/>
    </xf>
    <xf numFmtId="0" fontId="18" fillId="0" borderId="8" xfId="0" applyFont="1" applyBorder="1" applyAlignment="1">
      <alignment horizontal="center"/>
    </xf>
    <xf numFmtId="0" fontId="18" fillId="0" borderId="9" xfId="0" applyFont="1" applyBorder="1" applyAlignment="1">
      <alignment horizontal="center"/>
    </xf>
    <xf numFmtId="0" fontId="18" fillId="0" borderId="10" xfId="0" applyFont="1" applyBorder="1" applyAlignment="1">
      <alignment horizontal="center"/>
    </xf>
    <xf numFmtId="0" fontId="18" fillId="0" borderId="11" xfId="0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18" fillId="0" borderId="12" xfId="0" applyFont="1" applyBorder="1" applyAlignment="1">
      <alignment horizontal="center"/>
    </xf>
    <xf numFmtId="0" fontId="19" fillId="2" borderId="2" xfId="0" applyFont="1" applyFill="1" applyBorder="1" applyAlignment="1">
      <alignment horizontal="center" vertical="center"/>
    </xf>
    <xf numFmtId="0" fontId="19" fillId="2" borderId="2" xfId="0" applyFont="1" applyFill="1" applyBorder="1" applyAlignment="1">
      <alignment horizontal="center" vertical="center" wrapText="1"/>
    </xf>
    <xf numFmtId="0" fontId="20" fillId="2" borderId="6" xfId="0" applyFont="1" applyFill="1" applyBorder="1" applyAlignment="1">
      <alignment horizontal="center" wrapText="1"/>
    </xf>
    <xf numFmtId="0" fontId="20" fillId="2" borderId="7" xfId="0" applyFont="1" applyFill="1" applyBorder="1" applyAlignment="1">
      <alignment horizontal="center" wrapText="1"/>
    </xf>
    <xf numFmtId="0" fontId="21" fillId="0" borderId="6" xfId="0" applyFont="1" applyBorder="1" applyAlignment="1">
      <alignment horizontal="center" vertical="center" wrapText="1"/>
    </xf>
    <xf numFmtId="0" fontId="21" fillId="0" borderId="7" xfId="0" applyFont="1" applyBorder="1" applyAlignment="1">
      <alignment horizontal="center" vertical="center" wrapText="1"/>
    </xf>
    <xf numFmtId="0" fontId="16" fillId="2" borderId="0" xfId="0" applyFont="1" applyFill="1" applyBorder="1" applyAlignment="1">
      <alignment horizontal="center"/>
    </xf>
    <xf numFmtId="0" fontId="21" fillId="2" borderId="6" xfId="0" applyFont="1" applyFill="1" applyBorder="1" applyAlignment="1">
      <alignment horizontal="center" vertical="center" wrapText="1"/>
    </xf>
    <xf numFmtId="0" fontId="21" fillId="2" borderId="7" xfId="0" applyFont="1" applyFill="1" applyBorder="1" applyAlignment="1">
      <alignment horizontal="center" vertical="center" wrapText="1"/>
    </xf>
  </cellXfs>
  <cellStyles count="4">
    <cellStyle name="Excel Built-in Normal" xfId="3"/>
    <cellStyle name="Обычный" xfId="0" builtinId="0"/>
    <cellStyle name="Обычный 2" xfId="2"/>
    <cellStyle name="Процент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E376"/>
  <sheetViews>
    <sheetView view="pageLayout" topLeftCell="A344" workbookViewId="0">
      <selection activeCell="H358" sqref="H358"/>
    </sheetView>
  </sheetViews>
  <sheetFormatPr defaultRowHeight="14.4"/>
  <cols>
    <col min="1" max="1" width="7.5546875" style="1" customWidth="1"/>
    <col min="2" max="2" width="29.88671875" style="2" customWidth="1"/>
    <col min="3" max="3" width="9" style="3" customWidth="1"/>
    <col min="4" max="4" width="6.6640625" style="4" customWidth="1"/>
    <col min="5" max="5" width="6.5546875" style="4" customWidth="1"/>
    <col min="6" max="6" width="7" style="4" customWidth="1"/>
    <col min="7" max="7" width="9.88671875" style="4" customWidth="1"/>
    <col min="8" max="8" width="6.5546875" style="4" customWidth="1"/>
    <col min="9" max="9" width="5.33203125" style="4" customWidth="1"/>
    <col min="10" max="10" width="6.33203125" style="4" customWidth="1"/>
    <col min="11" max="11" width="6.109375" style="4" customWidth="1"/>
    <col min="12" max="12" width="8.44140625" style="4" customWidth="1"/>
    <col min="13" max="13" width="6.5546875" style="4" customWidth="1"/>
    <col min="14" max="14" width="7" style="4" customWidth="1"/>
    <col min="15" max="15" width="6.33203125" style="4" customWidth="1"/>
    <col min="16" max="16" width="9" style="5" customWidth="1"/>
    <col min="17" max="31" width="9" style="6" customWidth="1"/>
  </cols>
  <sheetData>
    <row r="1" spans="1:29" ht="9.4499999999999993" customHeight="1"/>
    <row r="2" spans="1:29" hidden="1"/>
    <row r="3" spans="1:29" ht="15" customHeight="1">
      <c r="A3" s="176" t="s">
        <v>82</v>
      </c>
      <c r="B3" s="176"/>
      <c r="C3" s="176"/>
      <c r="D3" s="176"/>
      <c r="E3" s="176"/>
      <c r="F3" s="176"/>
      <c r="G3" s="176"/>
      <c r="H3" s="176"/>
      <c r="I3" s="176"/>
      <c r="J3" s="176"/>
      <c r="K3" s="176"/>
      <c r="L3" s="176"/>
      <c r="M3" s="176"/>
      <c r="N3" s="176"/>
      <c r="O3" s="176"/>
    </row>
    <row r="4" spans="1:29">
      <c r="A4" s="177" t="s">
        <v>0</v>
      </c>
      <c r="B4" s="177"/>
      <c r="C4" s="177"/>
      <c r="D4" s="177"/>
      <c r="E4" s="177"/>
      <c r="F4" s="177"/>
      <c r="G4" s="177"/>
      <c r="H4" s="177"/>
      <c r="I4" s="177"/>
      <c r="J4" s="177"/>
      <c r="K4" s="177"/>
      <c r="L4" s="177"/>
      <c r="M4" s="177"/>
      <c r="N4" s="177"/>
      <c r="O4" s="177"/>
    </row>
    <row r="5" spans="1:29" ht="45" customHeight="1">
      <c r="A5" s="162" t="s">
        <v>1</v>
      </c>
      <c r="B5" s="178" t="s">
        <v>2</v>
      </c>
      <c r="C5" s="178" t="s">
        <v>3</v>
      </c>
      <c r="D5" s="162" t="s">
        <v>4</v>
      </c>
      <c r="E5" s="162"/>
      <c r="F5" s="162"/>
      <c r="G5" s="178" t="s">
        <v>5</v>
      </c>
      <c r="H5" s="162" t="s">
        <v>6</v>
      </c>
      <c r="I5" s="162"/>
      <c r="J5" s="162"/>
      <c r="K5" s="162"/>
      <c r="L5" s="162" t="s">
        <v>7</v>
      </c>
      <c r="M5" s="162"/>
      <c r="N5" s="162"/>
      <c r="O5" s="162"/>
      <c r="P5" s="8"/>
      <c r="Q5" s="9"/>
      <c r="R5" s="8"/>
      <c r="S5" s="9"/>
      <c r="T5" s="9"/>
      <c r="U5" s="9"/>
      <c r="V5" s="9"/>
      <c r="W5" s="10"/>
      <c r="X5" s="10"/>
      <c r="Y5" s="10"/>
      <c r="Z5" s="11"/>
      <c r="AA5" s="11"/>
      <c r="AB5" s="11"/>
      <c r="AC5" s="11"/>
    </row>
    <row r="6" spans="1:29">
      <c r="A6" s="162"/>
      <c r="B6" s="178"/>
      <c r="C6" s="178"/>
      <c r="D6" s="7" t="s">
        <v>8</v>
      </c>
      <c r="E6" s="7" t="s">
        <v>9</v>
      </c>
      <c r="F6" s="7" t="s">
        <v>10</v>
      </c>
      <c r="G6" s="178"/>
      <c r="H6" s="12" t="s">
        <v>11</v>
      </c>
      <c r="I6" s="12" t="s">
        <v>12</v>
      </c>
      <c r="J6" s="12" t="s">
        <v>13</v>
      </c>
      <c r="K6" s="12" t="s">
        <v>14</v>
      </c>
      <c r="L6" s="12" t="s">
        <v>15</v>
      </c>
      <c r="M6" s="12" t="s">
        <v>16</v>
      </c>
      <c r="N6" s="12" t="s">
        <v>17</v>
      </c>
      <c r="O6" s="12" t="s">
        <v>18</v>
      </c>
      <c r="P6" s="8"/>
      <c r="Q6" s="9"/>
      <c r="R6" s="13"/>
      <c r="S6" s="13"/>
      <c r="T6" s="13"/>
      <c r="U6" s="13"/>
      <c r="V6" s="13"/>
      <c r="W6" s="14"/>
      <c r="X6" s="14"/>
      <c r="Y6" s="14"/>
      <c r="Z6" s="15"/>
      <c r="AA6" s="16"/>
      <c r="AB6" s="16"/>
      <c r="AC6" s="16"/>
    </row>
    <row r="7" spans="1:29" ht="15.6">
      <c r="A7" s="17"/>
      <c r="B7" s="165" t="s">
        <v>19</v>
      </c>
      <c r="C7" s="166"/>
      <c r="D7" s="166"/>
      <c r="E7" s="166"/>
      <c r="F7" s="166"/>
      <c r="G7" s="166"/>
      <c r="H7" s="166"/>
      <c r="I7" s="166"/>
      <c r="J7" s="166"/>
      <c r="K7" s="166"/>
      <c r="L7" s="166"/>
      <c r="M7" s="166"/>
      <c r="N7" s="166"/>
      <c r="O7" s="167"/>
      <c r="P7" s="8"/>
      <c r="Q7" s="9"/>
      <c r="R7" s="13"/>
      <c r="S7" s="168"/>
      <c r="T7" s="168"/>
      <c r="U7" s="168"/>
      <c r="V7" s="168"/>
      <c r="W7" s="168"/>
      <c r="X7" s="168"/>
      <c r="Y7" s="168"/>
      <c r="Z7" s="168"/>
      <c r="AA7" s="168"/>
      <c r="AB7" s="168"/>
      <c r="AC7" s="18"/>
    </row>
    <row r="8" spans="1:29" s="25" customFormat="1">
      <c r="A8" s="19">
        <v>520</v>
      </c>
      <c r="B8" s="20" t="s">
        <v>20</v>
      </c>
      <c r="C8" s="21">
        <v>200</v>
      </c>
      <c r="D8" s="22">
        <v>5.2</v>
      </c>
      <c r="E8" s="22">
        <v>8.1</v>
      </c>
      <c r="F8" s="22">
        <v>16.899999999999999</v>
      </c>
      <c r="G8" s="22">
        <v>185.6</v>
      </c>
      <c r="H8" s="22">
        <v>0.06</v>
      </c>
      <c r="I8" s="22">
        <v>0.12</v>
      </c>
      <c r="J8" s="22">
        <v>1.22</v>
      </c>
      <c r="K8" s="22">
        <v>0.2</v>
      </c>
      <c r="L8" s="22">
        <v>125.2</v>
      </c>
      <c r="M8" s="22">
        <v>36.32</v>
      </c>
      <c r="N8" s="22">
        <v>152.66</v>
      </c>
      <c r="O8" s="22">
        <v>0.78</v>
      </c>
      <c r="P8" s="8"/>
      <c r="Q8" s="9"/>
      <c r="R8" s="13"/>
      <c r="S8" s="23"/>
      <c r="T8" s="23"/>
      <c r="U8" s="23"/>
      <c r="V8" s="23"/>
      <c r="W8" s="24"/>
      <c r="X8" s="24"/>
      <c r="Y8" s="23"/>
      <c r="Z8" s="23"/>
      <c r="AA8" s="23"/>
      <c r="AB8" s="15"/>
      <c r="AC8" s="15"/>
    </row>
    <row r="9" spans="1:29" ht="15" customHeight="1">
      <c r="A9" s="19">
        <v>1167</v>
      </c>
      <c r="B9" s="20" t="s">
        <v>22</v>
      </c>
      <c r="C9" s="26">
        <v>200</v>
      </c>
      <c r="D9" s="22">
        <v>0.3</v>
      </c>
      <c r="E9" s="22">
        <v>0</v>
      </c>
      <c r="F9" s="22">
        <v>9.4</v>
      </c>
      <c r="G9" s="22">
        <v>38.9</v>
      </c>
      <c r="H9" s="22">
        <v>0.03</v>
      </c>
      <c r="I9" s="22">
        <v>0</v>
      </c>
      <c r="J9" s="22">
        <v>0.03</v>
      </c>
      <c r="K9" s="22">
        <v>0</v>
      </c>
      <c r="L9" s="22">
        <v>9.67</v>
      </c>
      <c r="M9" s="22">
        <v>3.29</v>
      </c>
      <c r="N9" s="22">
        <v>0.04</v>
      </c>
      <c r="O9" s="22">
        <v>0.04</v>
      </c>
      <c r="P9" s="8"/>
      <c r="Q9" s="9"/>
      <c r="R9" s="13"/>
      <c r="S9" s="102"/>
      <c r="T9" s="169"/>
      <c r="U9" s="169"/>
      <c r="V9" s="169"/>
      <c r="W9" s="169"/>
      <c r="X9" s="169"/>
      <c r="Y9" s="169"/>
      <c r="Z9" s="169"/>
      <c r="AA9" s="169"/>
      <c r="AB9" s="103"/>
      <c r="AC9" s="13"/>
    </row>
    <row r="10" spans="1:29" ht="15" customHeight="1">
      <c r="A10" s="19"/>
      <c r="B10" s="20" t="s">
        <v>102</v>
      </c>
      <c r="C10" s="21">
        <v>10</v>
      </c>
      <c r="D10" s="22">
        <v>0.1</v>
      </c>
      <c r="E10" s="22">
        <v>8.3000000000000007</v>
      </c>
      <c r="F10" s="22">
        <v>0.1</v>
      </c>
      <c r="G10" s="22">
        <v>74.8</v>
      </c>
      <c r="H10" s="22">
        <v>0</v>
      </c>
      <c r="I10" s="22">
        <v>0</v>
      </c>
      <c r="J10" s="22">
        <v>0</v>
      </c>
      <c r="K10" s="22">
        <v>0</v>
      </c>
      <c r="L10" s="22">
        <v>74.8</v>
      </c>
      <c r="M10" s="22">
        <v>2.8</v>
      </c>
      <c r="N10" s="22">
        <v>40</v>
      </c>
      <c r="O10" s="22">
        <v>0.1</v>
      </c>
      <c r="P10" s="8"/>
      <c r="Q10" s="9"/>
      <c r="R10" s="13"/>
      <c r="S10" s="102"/>
      <c r="T10" s="142"/>
      <c r="U10" s="142"/>
      <c r="V10" s="142"/>
      <c r="W10" s="142"/>
      <c r="X10" s="142"/>
      <c r="Y10" s="142"/>
      <c r="Z10" s="142"/>
      <c r="AA10" s="142"/>
      <c r="AB10" s="103"/>
      <c r="AC10" s="13"/>
    </row>
    <row r="11" spans="1:29" ht="15" customHeight="1">
      <c r="A11" s="19">
        <v>42</v>
      </c>
      <c r="B11" s="133" t="s">
        <v>21</v>
      </c>
      <c r="C11" s="130">
        <v>10</v>
      </c>
      <c r="D11" s="131">
        <v>1.3</v>
      </c>
      <c r="E11" s="131">
        <v>3</v>
      </c>
      <c r="F11" s="22">
        <v>1.1000000000000001</v>
      </c>
      <c r="G11" s="131">
        <v>46</v>
      </c>
      <c r="H11" s="131">
        <v>0.03</v>
      </c>
      <c r="I11" s="131">
        <v>0</v>
      </c>
      <c r="J11" s="131">
        <v>0.1</v>
      </c>
      <c r="K11" s="131">
        <v>0</v>
      </c>
      <c r="L11" s="131">
        <v>120</v>
      </c>
      <c r="M11" s="131">
        <v>5.4</v>
      </c>
      <c r="N11" s="131">
        <v>76.8</v>
      </c>
      <c r="O11" s="131">
        <v>0.1</v>
      </c>
      <c r="P11" s="8"/>
      <c r="Q11" s="9"/>
      <c r="R11" s="13"/>
      <c r="S11" s="102"/>
      <c r="T11" s="142"/>
      <c r="U11" s="142"/>
      <c r="V11" s="142"/>
      <c r="W11" s="142"/>
      <c r="X11" s="142"/>
      <c r="Y11" s="142"/>
      <c r="Z11" s="142"/>
      <c r="AA11" s="142"/>
      <c r="AB11" s="103"/>
      <c r="AC11" s="13"/>
    </row>
    <row r="12" spans="1:29" ht="15" customHeight="1">
      <c r="A12" s="19"/>
      <c r="B12" s="20" t="s">
        <v>24</v>
      </c>
      <c r="C12" s="21">
        <v>100</v>
      </c>
      <c r="D12" s="22">
        <v>7.5</v>
      </c>
      <c r="E12" s="22">
        <v>2.9</v>
      </c>
      <c r="F12" s="22">
        <v>51.4</v>
      </c>
      <c r="G12" s="22">
        <v>262</v>
      </c>
      <c r="H12" s="22">
        <v>0</v>
      </c>
      <c r="I12" s="22">
        <v>0.09</v>
      </c>
      <c r="J12" s="22">
        <v>0</v>
      </c>
      <c r="K12" s="22">
        <v>0</v>
      </c>
      <c r="L12" s="22">
        <v>16</v>
      </c>
      <c r="M12" s="22">
        <v>22.4</v>
      </c>
      <c r="N12" s="22">
        <v>55.04</v>
      </c>
      <c r="O12" s="22">
        <v>1.02</v>
      </c>
      <c r="P12" s="8"/>
      <c r="Q12" s="9"/>
      <c r="R12" s="13"/>
      <c r="S12" s="102"/>
      <c r="T12" s="104"/>
      <c r="U12" s="104"/>
      <c r="V12" s="104"/>
      <c r="W12" s="104"/>
      <c r="X12" s="104"/>
      <c r="Y12" s="104"/>
      <c r="Z12" s="104"/>
      <c r="AA12" s="104"/>
      <c r="AB12" s="103"/>
      <c r="AC12" s="13"/>
    </row>
    <row r="13" spans="1:29" s="25" customFormat="1">
      <c r="A13" s="19"/>
      <c r="B13" s="20" t="s">
        <v>25</v>
      </c>
      <c r="C13" s="22">
        <f>C8+C9+C12+C10+C11</f>
        <v>520</v>
      </c>
      <c r="D13" s="22">
        <f t="shared" ref="D13:O13" si="0">D8+D9+D12+D10+D11</f>
        <v>14.4</v>
      </c>
      <c r="E13" s="22">
        <f t="shared" si="0"/>
        <v>22.3</v>
      </c>
      <c r="F13" s="22">
        <f t="shared" si="0"/>
        <v>78.899999999999977</v>
      </c>
      <c r="G13" s="22">
        <f t="shared" si="0"/>
        <v>607.29999999999995</v>
      </c>
      <c r="H13" s="22">
        <f t="shared" si="0"/>
        <v>0.12</v>
      </c>
      <c r="I13" s="22">
        <f t="shared" si="0"/>
        <v>0.21</v>
      </c>
      <c r="J13" s="22">
        <f t="shared" si="0"/>
        <v>1.35</v>
      </c>
      <c r="K13" s="22">
        <f t="shared" si="0"/>
        <v>0.2</v>
      </c>
      <c r="L13" s="22">
        <f t="shared" si="0"/>
        <v>345.67</v>
      </c>
      <c r="M13" s="22">
        <f t="shared" si="0"/>
        <v>70.210000000000008</v>
      </c>
      <c r="N13" s="22">
        <f t="shared" si="0"/>
        <v>324.53999999999996</v>
      </c>
      <c r="O13" s="22">
        <f t="shared" si="0"/>
        <v>2.04</v>
      </c>
      <c r="P13" s="8"/>
      <c r="Q13" s="9"/>
      <c r="R13" s="9"/>
      <c r="S13" s="23"/>
      <c r="T13" s="28"/>
      <c r="U13" s="28"/>
      <c r="V13" s="28"/>
      <c r="W13" s="28"/>
      <c r="X13" s="28"/>
      <c r="Y13" s="28"/>
      <c r="Z13" s="28"/>
      <c r="AA13" s="28"/>
      <c r="AB13" s="29"/>
      <c r="AC13" s="9"/>
    </row>
    <row r="14" spans="1:29" s="31" customFormat="1">
      <c r="A14" s="19"/>
      <c r="B14" s="170" t="s">
        <v>26</v>
      </c>
      <c r="C14" s="171"/>
      <c r="D14" s="171"/>
      <c r="E14" s="171"/>
      <c r="F14" s="171"/>
      <c r="G14" s="171"/>
      <c r="H14" s="171"/>
      <c r="I14" s="171"/>
      <c r="J14" s="171"/>
      <c r="K14" s="171"/>
      <c r="L14" s="171"/>
      <c r="M14" s="171"/>
      <c r="N14" s="171"/>
      <c r="O14" s="172"/>
      <c r="P14" s="30"/>
      <c r="Q14" s="30"/>
      <c r="R14" s="13"/>
      <c r="S14" s="23"/>
      <c r="T14" s="28"/>
      <c r="U14" s="28"/>
      <c r="V14" s="28"/>
      <c r="W14" s="28"/>
      <c r="X14" s="28"/>
      <c r="Y14" s="28"/>
      <c r="Z14" s="28"/>
      <c r="AA14" s="28"/>
      <c r="AB14" s="29"/>
      <c r="AC14" s="13"/>
    </row>
    <row r="15" spans="1:29">
      <c r="A15" s="19">
        <v>14</v>
      </c>
      <c r="B15" s="20" t="s">
        <v>97</v>
      </c>
      <c r="C15" s="21">
        <v>100</v>
      </c>
      <c r="D15" s="126">
        <v>2.13</v>
      </c>
      <c r="E15" s="126">
        <v>7.19</v>
      </c>
      <c r="F15" s="126">
        <v>4.72</v>
      </c>
      <c r="G15" s="126">
        <v>79.099999999999994</v>
      </c>
      <c r="H15" s="22">
        <v>0.01</v>
      </c>
      <c r="I15" s="22">
        <v>0</v>
      </c>
      <c r="J15" s="22">
        <v>19.7</v>
      </c>
      <c r="K15" s="22">
        <v>2.44</v>
      </c>
      <c r="L15" s="22">
        <v>59.44</v>
      </c>
      <c r="M15" s="22">
        <v>27.53</v>
      </c>
      <c r="N15" s="22">
        <v>40.9</v>
      </c>
      <c r="O15" s="22">
        <v>0.79</v>
      </c>
      <c r="P15" s="8"/>
      <c r="Q15" s="9"/>
      <c r="R15" s="13"/>
      <c r="S15" s="13"/>
      <c r="T15" s="14"/>
      <c r="U15" s="14"/>
      <c r="V15" s="14"/>
      <c r="W15" s="14"/>
      <c r="X15" s="14"/>
      <c r="Y15" s="14"/>
      <c r="Z15" s="14"/>
      <c r="AA15" s="32"/>
      <c r="AB15" s="14"/>
      <c r="AC15" s="13"/>
    </row>
    <row r="16" spans="1:29">
      <c r="A16" s="19">
        <v>319</v>
      </c>
      <c r="B16" s="20" t="s">
        <v>27</v>
      </c>
      <c r="C16" s="21">
        <v>250</v>
      </c>
      <c r="D16" s="22">
        <v>6.8</v>
      </c>
      <c r="E16" s="22">
        <v>4.95</v>
      </c>
      <c r="F16" s="22">
        <v>18.899999999999999</v>
      </c>
      <c r="G16" s="22">
        <v>148.5</v>
      </c>
      <c r="H16" s="22">
        <v>0.09</v>
      </c>
      <c r="I16" s="22">
        <v>0.09</v>
      </c>
      <c r="J16" s="22">
        <v>3.35</v>
      </c>
      <c r="K16" s="22">
        <v>0.5</v>
      </c>
      <c r="L16" s="22">
        <v>1.1000000000000001</v>
      </c>
      <c r="M16" s="22">
        <v>0.62</v>
      </c>
      <c r="N16" s="22">
        <v>7.69</v>
      </c>
      <c r="O16" s="22">
        <v>6.02</v>
      </c>
      <c r="P16" s="8"/>
      <c r="Q16" s="9"/>
      <c r="R16" s="33"/>
      <c r="AC16" s="33"/>
    </row>
    <row r="17" spans="1:29" s="25" customFormat="1">
      <c r="A17" s="19">
        <v>862</v>
      </c>
      <c r="B17" s="20" t="s">
        <v>28</v>
      </c>
      <c r="C17" s="21">
        <v>120</v>
      </c>
      <c r="D17" s="22">
        <v>4.0999999999999996</v>
      </c>
      <c r="E17" s="22">
        <v>10</v>
      </c>
      <c r="F17" s="22">
        <v>10.199999999999999</v>
      </c>
      <c r="G17" s="22">
        <v>232</v>
      </c>
      <c r="H17" s="22">
        <v>0.08</v>
      </c>
      <c r="I17" s="22">
        <v>0.13</v>
      </c>
      <c r="J17" s="22">
        <v>0.96</v>
      </c>
      <c r="K17" s="22">
        <v>0.18</v>
      </c>
      <c r="L17" s="22">
        <v>139.1</v>
      </c>
      <c r="M17" s="22">
        <v>20.5</v>
      </c>
      <c r="N17" s="22">
        <v>351.07</v>
      </c>
      <c r="O17" s="22">
        <v>0.99</v>
      </c>
      <c r="P17" s="8"/>
      <c r="Q17" s="9"/>
      <c r="R17" s="13"/>
      <c r="S17" s="6"/>
      <c r="T17" s="6"/>
      <c r="U17" s="6"/>
      <c r="V17" s="6"/>
      <c r="W17" s="6"/>
      <c r="X17" s="6"/>
      <c r="Y17" s="6"/>
      <c r="Z17" s="6"/>
      <c r="AA17" s="6"/>
      <c r="AB17" s="6"/>
      <c r="AC17" s="13"/>
    </row>
    <row r="18" spans="1:29" s="25" customFormat="1">
      <c r="A18" s="19">
        <v>903</v>
      </c>
      <c r="B18" s="20" t="s">
        <v>29</v>
      </c>
      <c r="C18" s="21">
        <v>150</v>
      </c>
      <c r="D18" s="22">
        <v>2.7</v>
      </c>
      <c r="E18" s="22">
        <v>4.68</v>
      </c>
      <c r="F18" s="22">
        <v>17.5</v>
      </c>
      <c r="G18" s="22">
        <v>123.3</v>
      </c>
      <c r="H18" s="22">
        <v>0.08</v>
      </c>
      <c r="I18" s="22">
        <v>0.6</v>
      </c>
      <c r="J18" s="22">
        <v>32.340000000000003</v>
      </c>
      <c r="K18" s="22">
        <v>0.5</v>
      </c>
      <c r="L18" s="22">
        <v>82.6</v>
      </c>
      <c r="M18" s="22">
        <v>42.32</v>
      </c>
      <c r="N18" s="22">
        <v>197.8</v>
      </c>
      <c r="O18" s="22">
        <v>0</v>
      </c>
      <c r="P18" s="8"/>
      <c r="Q18" s="9"/>
      <c r="R18" s="13"/>
      <c r="S18" s="6"/>
      <c r="T18" s="6"/>
      <c r="U18" s="6"/>
      <c r="V18" s="6"/>
      <c r="W18" s="6"/>
      <c r="X18" s="6"/>
      <c r="Y18" s="6"/>
      <c r="Z18" s="6"/>
      <c r="AA18" s="6"/>
      <c r="AB18" s="6"/>
      <c r="AC18" s="13"/>
    </row>
    <row r="19" spans="1:29" s="31" customFormat="1">
      <c r="A19" s="19">
        <v>1081</v>
      </c>
      <c r="B19" s="20" t="s">
        <v>43</v>
      </c>
      <c r="C19" s="21">
        <v>200</v>
      </c>
      <c r="D19" s="22">
        <v>0.56000000000000005</v>
      </c>
      <c r="E19" s="22">
        <v>0</v>
      </c>
      <c r="F19" s="22">
        <v>25.23</v>
      </c>
      <c r="G19" s="22">
        <v>103.2</v>
      </c>
      <c r="H19" s="22">
        <v>0</v>
      </c>
      <c r="I19" s="22">
        <v>0.04</v>
      </c>
      <c r="J19" s="22">
        <v>3.6</v>
      </c>
      <c r="K19" s="22">
        <v>0</v>
      </c>
      <c r="L19" s="22">
        <v>20</v>
      </c>
      <c r="M19" s="22">
        <v>0</v>
      </c>
      <c r="N19" s="22">
        <v>12</v>
      </c>
      <c r="O19" s="22">
        <v>0.4</v>
      </c>
      <c r="P19" s="30"/>
      <c r="Q19" s="30"/>
      <c r="R19" s="30"/>
      <c r="S19" s="30"/>
      <c r="T19" s="9"/>
      <c r="U19" s="9"/>
      <c r="V19" s="9"/>
      <c r="W19" s="9"/>
      <c r="X19" s="9"/>
      <c r="Y19" s="9"/>
      <c r="Z19" s="9"/>
      <c r="AA19" s="9"/>
      <c r="AB19" s="9"/>
      <c r="AC19" s="30"/>
    </row>
    <row r="20" spans="1:29" s="31" customFormat="1">
      <c r="A20" s="19"/>
      <c r="B20" s="20" t="s">
        <v>33</v>
      </c>
      <c r="C20" s="21">
        <v>100</v>
      </c>
      <c r="D20" s="22">
        <v>0.4</v>
      </c>
      <c r="E20" s="22">
        <v>0.4</v>
      </c>
      <c r="F20" s="22">
        <v>9.8000000000000007</v>
      </c>
      <c r="G20" s="22">
        <v>44</v>
      </c>
      <c r="H20" s="22">
        <v>0.09</v>
      </c>
      <c r="I20" s="22">
        <v>0.04</v>
      </c>
      <c r="J20" s="22">
        <v>40</v>
      </c>
      <c r="K20" s="22">
        <v>0</v>
      </c>
      <c r="L20" s="22">
        <v>20</v>
      </c>
      <c r="M20" s="22">
        <v>0</v>
      </c>
      <c r="N20" s="22">
        <v>12</v>
      </c>
      <c r="O20" s="22">
        <v>0.6</v>
      </c>
      <c r="P20" s="30"/>
      <c r="Q20" s="30"/>
      <c r="R20" s="30"/>
      <c r="S20" s="30"/>
      <c r="T20" s="9"/>
      <c r="U20" s="9"/>
      <c r="V20" s="9"/>
      <c r="W20" s="9"/>
      <c r="X20" s="9"/>
      <c r="Y20" s="9"/>
      <c r="Z20" s="9"/>
      <c r="AA20" s="9"/>
      <c r="AB20" s="9"/>
      <c r="AC20" s="30"/>
    </row>
    <row r="21" spans="1:29" s="31" customFormat="1">
      <c r="A21" s="19"/>
      <c r="B21" s="127" t="s">
        <v>112</v>
      </c>
      <c r="C21" s="130">
        <v>30</v>
      </c>
      <c r="D21" s="131">
        <v>1</v>
      </c>
      <c r="E21" s="131">
        <v>0.8</v>
      </c>
      <c r="F21" s="131">
        <v>9</v>
      </c>
      <c r="G21" s="131">
        <v>83</v>
      </c>
      <c r="H21" s="131">
        <v>0</v>
      </c>
      <c r="I21" s="131">
        <v>0.02</v>
      </c>
      <c r="J21" s="131">
        <v>0</v>
      </c>
      <c r="K21" s="131">
        <v>6</v>
      </c>
      <c r="L21" s="131">
        <v>4</v>
      </c>
      <c r="M21" s="131">
        <v>0.60000000000000009</v>
      </c>
      <c r="N21" s="131">
        <v>19.899999999999999</v>
      </c>
      <c r="O21" s="131">
        <v>1.8000000000000002E-2</v>
      </c>
      <c r="P21" s="30"/>
      <c r="Q21" s="30"/>
      <c r="R21" s="30"/>
      <c r="S21" s="30"/>
      <c r="T21" s="9"/>
      <c r="U21" s="9"/>
      <c r="V21" s="9"/>
      <c r="W21" s="9"/>
      <c r="X21" s="9"/>
      <c r="Y21" s="9"/>
      <c r="Z21" s="9"/>
      <c r="AA21" s="9"/>
      <c r="AB21" s="9"/>
      <c r="AC21" s="30"/>
    </row>
    <row r="22" spans="1:29" ht="28.2">
      <c r="A22" s="19"/>
      <c r="B22" s="146" t="s">
        <v>101</v>
      </c>
      <c r="C22" s="21">
        <v>60</v>
      </c>
      <c r="D22" s="22">
        <v>4.2</v>
      </c>
      <c r="E22" s="22">
        <v>1</v>
      </c>
      <c r="F22" s="22">
        <v>16</v>
      </c>
      <c r="G22" s="22">
        <v>107</v>
      </c>
      <c r="H22" s="22">
        <v>0</v>
      </c>
      <c r="I22" s="22">
        <v>0.06</v>
      </c>
      <c r="J22" s="22">
        <v>0</v>
      </c>
      <c r="K22" s="22">
        <v>7.0000000000000001E-3</v>
      </c>
      <c r="L22" s="22">
        <v>14.7</v>
      </c>
      <c r="M22" s="22">
        <v>13.3</v>
      </c>
      <c r="N22" s="22">
        <v>60.9</v>
      </c>
      <c r="O22" s="22">
        <v>1.4</v>
      </c>
      <c r="P22" s="8"/>
      <c r="Q22" s="9"/>
      <c r="S22" s="9"/>
      <c r="T22" s="30"/>
      <c r="U22" s="30"/>
      <c r="V22" s="30"/>
      <c r="W22" s="30"/>
      <c r="X22" s="30"/>
      <c r="Y22" s="30"/>
      <c r="Z22" s="30"/>
      <c r="AA22" s="30"/>
      <c r="AB22" s="30"/>
    </row>
    <row r="23" spans="1:29">
      <c r="A23" s="19"/>
      <c r="B23" s="20" t="s">
        <v>25</v>
      </c>
      <c r="C23" s="21">
        <f t="shared" ref="C23:O23" si="1">C15+C16+C17+C18+C19+C20+C21+C22</f>
        <v>1010</v>
      </c>
      <c r="D23" s="21">
        <f t="shared" si="1"/>
        <v>21.889999999999997</v>
      </c>
      <c r="E23" s="21">
        <f t="shared" si="1"/>
        <v>29.02</v>
      </c>
      <c r="F23" s="21">
        <f t="shared" si="1"/>
        <v>111.35</v>
      </c>
      <c r="G23" s="21">
        <f t="shared" si="1"/>
        <v>920.1</v>
      </c>
      <c r="H23" s="21">
        <f t="shared" si="1"/>
        <v>0.35</v>
      </c>
      <c r="I23" s="21">
        <f t="shared" si="1"/>
        <v>0.98</v>
      </c>
      <c r="J23" s="21">
        <f t="shared" si="1"/>
        <v>99.950000000000017</v>
      </c>
      <c r="K23" s="21">
        <f t="shared" si="1"/>
        <v>9.6270000000000007</v>
      </c>
      <c r="L23" s="21">
        <f t="shared" si="1"/>
        <v>340.94</v>
      </c>
      <c r="M23" s="21">
        <f t="shared" si="1"/>
        <v>104.86999999999999</v>
      </c>
      <c r="N23" s="21">
        <f t="shared" si="1"/>
        <v>702.26</v>
      </c>
      <c r="O23" s="21">
        <f t="shared" si="1"/>
        <v>10.218</v>
      </c>
      <c r="P23" s="8"/>
      <c r="Q23" s="9"/>
      <c r="S23" s="9"/>
      <c r="T23" s="30"/>
      <c r="U23" s="30"/>
      <c r="V23" s="30"/>
      <c r="W23" s="30"/>
      <c r="X23" s="30"/>
      <c r="Y23" s="30"/>
      <c r="Z23" s="30"/>
      <c r="AA23" s="30"/>
      <c r="AB23" s="30"/>
    </row>
    <row r="24" spans="1:29">
      <c r="A24" s="19"/>
      <c r="B24" s="34" t="s">
        <v>31</v>
      </c>
      <c r="C24" s="35"/>
      <c r="D24" s="36">
        <f t="shared" ref="D24:O24" si="2">D13+D23</f>
        <v>36.29</v>
      </c>
      <c r="E24" s="36">
        <f t="shared" si="2"/>
        <v>51.32</v>
      </c>
      <c r="F24" s="36">
        <f t="shared" si="2"/>
        <v>190.24999999999997</v>
      </c>
      <c r="G24" s="36">
        <f t="shared" si="2"/>
        <v>1527.4</v>
      </c>
      <c r="H24" s="36">
        <f t="shared" si="2"/>
        <v>0.47</v>
      </c>
      <c r="I24" s="36">
        <f t="shared" si="2"/>
        <v>1.19</v>
      </c>
      <c r="J24" s="36">
        <f t="shared" si="2"/>
        <v>101.30000000000001</v>
      </c>
      <c r="K24" s="36">
        <f t="shared" si="2"/>
        <v>9.827</v>
      </c>
      <c r="L24" s="36">
        <f t="shared" si="2"/>
        <v>686.61</v>
      </c>
      <c r="M24" s="36">
        <f t="shared" si="2"/>
        <v>175.07999999999998</v>
      </c>
      <c r="N24" s="36">
        <f t="shared" si="2"/>
        <v>1026.8</v>
      </c>
      <c r="O24" s="36">
        <f t="shared" si="2"/>
        <v>12.257999999999999</v>
      </c>
      <c r="P24" s="8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</row>
    <row r="25" spans="1:29">
      <c r="A25" s="37"/>
      <c r="B25" s="29"/>
      <c r="C25" s="38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8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</row>
    <row r="26" spans="1:29">
      <c r="A26" s="37"/>
      <c r="B26" s="29"/>
      <c r="C26" s="38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8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</row>
    <row r="27" spans="1:29">
      <c r="A27" s="37"/>
      <c r="B27" s="29"/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8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</row>
    <row r="28" spans="1:29">
      <c r="A28" s="37"/>
      <c r="B28" s="29"/>
      <c r="C28" s="38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8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</row>
    <row r="29" spans="1:29">
      <c r="A29" s="37"/>
      <c r="B29" s="29"/>
      <c r="C29" s="38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8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</row>
    <row r="30" spans="1:29">
      <c r="A30" s="37"/>
      <c r="B30" s="29"/>
      <c r="C30" s="38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8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</row>
    <row r="31" spans="1:29">
      <c r="A31" s="37"/>
      <c r="B31" s="29"/>
      <c r="C31" s="38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8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</row>
    <row r="32" spans="1:29">
      <c r="A32" s="37"/>
      <c r="B32" s="29"/>
      <c r="C32" s="38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8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</row>
    <row r="33" spans="1:29">
      <c r="A33" s="37"/>
      <c r="B33" s="29"/>
      <c r="C33" s="38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8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</row>
    <row r="34" spans="1:29">
      <c r="B34" s="40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S34" s="9"/>
      <c r="T34" s="9"/>
      <c r="U34" s="161"/>
      <c r="V34" s="161"/>
      <c r="W34" s="161"/>
      <c r="X34" s="161"/>
      <c r="Y34" s="161"/>
      <c r="Z34" s="11"/>
      <c r="AA34" s="11"/>
      <c r="AB34" s="11"/>
    </row>
    <row r="35" spans="1:29" ht="12" customHeight="1">
      <c r="A35" s="160" t="s">
        <v>32</v>
      </c>
      <c r="B35" s="160"/>
      <c r="C35" s="160"/>
      <c r="D35" s="160"/>
      <c r="E35" s="160"/>
      <c r="F35" s="160"/>
      <c r="G35" s="160"/>
      <c r="H35" s="160"/>
      <c r="I35" s="160"/>
      <c r="J35" s="160"/>
      <c r="K35" s="160"/>
      <c r="L35" s="160"/>
      <c r="M35" s="160"/>
      <c r="N35" s="160"/>
      <c r="O35" s="160"/>
    </row>
    <row r="36" spans="1:29">
      <c r="A36" s="162" t="s">
        <v>1</v>
      </c>
      <c r="B36" s="163" t="s">
        <v>2</v>
      </c>
      <c r="C36" s="163" t="s">
        <v>3</v>
      </c>
      <c r="D36" s="164" t="s">
        <v>4</v>
      </c>
      <c r="E36" s="164"/>
      <c r="F36" s="164"/>
      <c r="G36" s="163" t="s">
        <v>5</v>
      </c>
      <c r="H36" s="164" t="s">
        <v>6</v>
      </c>
      <c r="I36" s="164"/>
      <c r="J36" s="164"/>
      <c r="K36" s="164"/>
      <c r="L36" s="164" t="s">
        <v>7</v>
      </c>
      <c r="M36" s="164"/>
      <c r="N36" s="164"/>
      <c r="O36" s="164"/>
    </row>
    <row r="37" spans="1:29" s="43" customFormat="1">
      <c r="A37" s="162"/>
      <c r="B37" s="163"/>
      <c r="C37" s="163"/>
      <c r="D37" s="144" t="s">
        <v>8</v>
      </c>
      <c r="E37" s="144" t="s">
        <v>9</v>
      </c>
      <c r="F37" s="144" t="s">
        <v>10</v>
      </c>
      <c r="G37" s="163"/>
      <c r="H37" s="144" t="s">
        <v>11</v>
      </c>
      <c r="I37" s="144" t="s">
        <v>12</v>
      </c>
      <c r="J37" s="144" t="s">
        <v>13</v>
      </c>
      <c r="K37" s="144" t="s">
        <v>14</v>
      </c>
      <c r="L37" s="144" t="s">
        <v>15</v>
      </c>
      <c r="M37" s="144" t="s">
        <v>16</v>
      </c>
      <c r="N37" s="144" t="s">
        <v>17</v>
      </c>
      <c r="O37" s="144" t="s">
        <v>18</v>
      </c>
      <c r="S37" s="6"/>
      <c r="T37" s="6"/>
      <c r="U37" s="6"/>
      <c r="V37" s="6"/>
      <c r="W37" s="6"/>
      <c r="X37" s="6"/>
      <c r="Y37" s="6"/>
      <c r="Z37" s="6"/>
      <c r="AA37" s="6"/>
      <c r="AB37" s="6"/>
    </row>
    <row r="38" spans="1:29">
      <c r="A38" s="44"/>
      <c r="B38" s="173" t="s">
        <v>19</v>
      </c>
      <c r="C38" s="173"/>
      <c r="D38" s="173"/>
      <c r="E38" s="173"/>
      <c r="F38" s="173"/>
      <c r="G38" s="173"/>
      <c r="H38" s="173"/>
      <c r="I38" s="173"/>
      <c r="J38" s="173"/>
      <c r="K38" s="173"/>
      <c r="L38" s="173"/>
      <c r="M38" s="173"/>
      <c r="N38" s="173"/>
      <c r="O38" s="173"/>
      <c r="T38" s="31"/>
      <c r="U38" s="31"/>
      <c r="V38" s="31"/>
      <c r="W38" s="31"/>
      <c r="X38" s="31"/>
      <c r="Y38" s="31"/>
      <c r="Z38" s="31"/>
      <c r="AA38" s="31"/>
      <c r="AB38" s="31"/>
    </row>
    <row r="39" spans="1:29">
      <c r="A39" s="19">
        <v>502</v>
      </c>
      <c r="B39" s="20" t="s">
        <v>108</v>
      </c>
      <c r="C39" s="21">
        <v>200</v>
      </c>
      <c r="D39" s="22">
        <v>17.8</v>
      </c>
      <c r="E39" s="22">
        <v>19</v>
      </c>
      <c r="F39" s="22">
        <v>22</v>
      </c>
      <c r="G39" s="22">
        <v>250</v>
      </c>
      <c r="H39" s="22">
        <v>7.0000000000000001E-3</v>
      </c>
      <c r="I39" s="22">
        <v>0.09</v>
      </c>
      <c r="J39" s="22">
        <v>0.42</v>
      </c>
      <c r="K39" s="22">
        <v>0.32</v>
      </c>
      <c r="L39" s="22">
        <v>289.89999999999998</v>
      </c>
      <c r="M39" s="22">
        <v>30.08</v>
      </c>
      <c r="N39" s="22">
        <v>301.60000000000002</v>
      </c>
      <c r="O39" s="22">
        <v>1.25</v>
      </c>
      <c r="P39" s="8"/>
      <c r="Q39" s="9"/>
      <c r="R39" s="8"/>
      <c r="S39" s="31"/>
      <c r="T39" s="43"/>
      <c r="U39" s="43"/>
      <c r="V39" s="43"/>
      <c r="W39" s="43"/>
      <c r="X39" s="43"/>
      <c r="Y39" s="43"/>
      <c r="Z39" s="43"/>
      <c r="AA39" s="43"/>
      <c r="AB39" s="43"/>
      <c r="AC39" s="11"/>
    </row>
    <row r="40" spans="1:29" s="43" customFormat="1">
      <c r="A40" s="19"/>
      <c r="B40" s="20" t="s">
        <v>109</v>
      </c>
      <c r="C40" s="21">
        <v>100</v>
      </c>
      <c r="D40" s="22">
        <v>2.8</v>
      </c>
      <c r="E40" s="22">
        <v>2.5</v>
      </c>
      <c r="F40" s="22">
        <v>4.5</v>
      </c>
      <c r="G40" s="22">
        <v>56.5</v>
      </c>
      <c r="H40" s="22">
        <v>0.1</v>
      </c>
      <c r="I40" s="22">
        <v>0.7</v>
      </c>
      <c r="J40" s="22">
        <v>0.1</v>
      </c>
      <c r="K40" s="22">
        <v>0</v>
      </c>
      <c r="L40" s="22">
        <v>240</v>
      </c>
      <c r="M40" s="22">
        <v>28</v>
      </c>
      <c r="N40" s="22">
        <v>119</v>
      </c>
      <c r="O40" s="22">
        <v>0.2</v>
      </c>
    </row>
    <row r="41" spans="1:29" s="43" customFormat="1">
      <c r="A41" s="19"/>
      <c r="B41" s="20" t="s">
        <v>24</v>
      </c>
      <c r="C41" s="21">
        <v>100</v>
      </c>
      <c r="D41" s="22">
        <v>7.5</v>
      </c>
      <c r="E41" s="22">
        <v>2.9</v>
      </c>
      <c r="F41" s="22">
        <v>51.4</v>
      </c>
      <c r="G41" s="22">
        <v>262</v>
      </c>
      <c r="H41" s="22">
        <v>0</v>
      </c>
      <c r="I41" s="22">
        <v>0.09</v>
      </c>
      <c r="J41" s="22">
        <v>0</v>
      </c>
      <c r="K41" s="22">
        <v>0</v>
      </c>
      <c r="L41" s="22">
        <v>16</v>
      </c>
      <c r="M41" s="22">
        <v>22.4</v>
      </c>
      <c r="N41" s="22">
        <v>55.04</v>
      </c>
      <c r="O41" s="22">
        <v>1.02</v>
      </c>
    </row>
    <row r="42" spans="1:29" s="43" customFormat="1">
      <c r="A42" s="19"/>
      <c r="B42" s="20" t="s">
        <v>102</v>
      </c>
      <c r="C42" s="21">
        <v>10</v>
      </c>
      <c r="D42" s="22">
        <v>0.1</v>
      </c>
      <c r="E42" s="22">
        <v>8.3000000000000007</v>
      </c>
      <c r="F42" s="22">
        <v>0.1</v>
      </c>
      <c r="G42" s="22">
        <v>74.8</v>
      </c>
      <c r="H42" s="22">
        <v>0</v>
      </c>
      <c r="I42" s="22">
        <v>0</v>
      </c>
      <c r="J42" s="22">
        <v>0</v>
      </c>
      <c r="K42" s="22">
        <v>0</v>
      </c>
      <c r="L42" s="22">
        <v>74.8</v>
      </c>
      <c r="M42" s="22">
        <v>2.8</v>
      </c>
      <c r="N42" s="22">
        <v>40</v>
      </c>
      <c r="O42" s="22">
        <v>0.1</v>
      </c>
    </row>
    <row r="43" spans="1:29">
      <c r="A43" s="19">
        <v>1184</v>
      </c>
      <c r="B43" s="20" t="s">
        <v>34</v>
      </c>
      <c r="C43" s="21">
        <v>200</v>
      </c>
      <c r="D43" s="22">
        <v>3.8</v>
      </c>
      <c r="E43" s="22">
        <v>4</v>
      </c>
      <c r="F43" s="22">
        <v>25.8</v>
      </c>
      <c r="G43" s="22">
        <v>154</v>
      </c>
      <c r="H43" s="22">
        <v>0.08</v>
      </c>
      <c r="I43" s="22">
        <v>0.05</v>
      </c>
      <c r="J43" s="22">
        <v>2.2200000000000002</v>
      </c>
      <c r="K43" s="22">
        <v>0.05</v>
      </c>
      <c r="L43" s="22">
        <v>49.92</v>
      </c>
      <c r="M43" s="22">
        <v>0.7</v>
      </c>
      <c r="N43" s="22">
        <v>0</v>
      </c>
      <c r="O43" s="22">
        <v>0</v>
      </c>
    </row>
    <row r="44" spans="1:29" s="25" customFormat="1">
      <c r="A44" s="19"/>
      <c r="B44" s="20" t="s">
        <v>25</v>
      </c>
      <c r="C44" s="21">
        <f>C39+C40+C41+C42+C43</f>
        <v>610</v>
      </c>
      <c r="D44" s="21">
        <f t="shared" ref="D44:O44" si="3">D39+D40+D41+D42+D43</f>
        <v>32</v>
      </c>
      <c r="E44" s="21">
        <f t="shared" si="3"/>
        <v>36.700000000000003</v>
      </c>
      <c r="F44" s="21">
        <f t="shared" si="3"/>
        <v>103.8</v>
      </c>
      <c r="G44" s="21">
        <f t="shared" si="3"/>
        <v>797.3</v>
      </c>
      <c r="H44" s="21">
        <f t="shared" si="3"/>
        <v>0.187</v>
      </c>
      <c r="I44" s="21">
        <f t="shared" si="3"/>
        <v>0.92999999999999994</v>
      </c>
      <c r="J44" s="21">
        <f t="shared" si="3"/>
        <v>2.74</v>
      </c>
      <c r="K44" s="21">
        <f t="shared" si="3"/>
        <v>0.37</v>
      </c>
      <c r="L44" s="21">
        <f t="shared" si="3"/>
        <v>670.61999999999989</v>
      </c>
      <c r="M44" s="21">
        <f t="shared" si="3"/>
        <v>83.97999999999999</v>
      </c>
      <c r="N44" s="21">
        <f t="shared" si="3"/>
        <v>515.6400000000001</v>
      </c>
      <c r="O44" s="21">
        <f t="shared" si="3"/>
        <v>2.57</v>
      </c>
      <c r="P44" s="45"/>
      <c r="S44" s="6"/>
      <c r="T44" s="6"/>
      <c r="U44" s="6"/>
      <c r="V44" s="6"/>
      <c r="W44" s="6"/>
      <c r="X44" s="6"/>
      <c r="Y44" s="6"/>
      <c r="Z44" s="6"/>
      <c r="AA44" s="6"/>
      <c r="AB44" s="6"/>
    </row>
    <row r="45" spans="1:29">
      <c r="A45" s="44"/>
      <c r="B45" s="173" t="s">
        <v>26</v>
      </c>
      <c r="C45" s="173"/>
      <c r="D45" s="173"/>
      <c r="E45" s="173"/>
      <c r="F45" s="173"/>
      <c r="G45" s="173"/>
      <c r="H45" s="173"/>
      <c r="I45" s="173"/>
      <c r="J45" s="173"/>
      <c r="K45" s="173"/>
      <c r="L45" s="173"/>
      <c r="M45" s="173"/>
      <c r="N45" s="173"/>
      <c r="O45" s="173"/>
      <c r="S45" s="31"/>
    </row>
    <row r="46" spans="1:29">
      <c r="A46" s="19">
        <v>13</v>
      </c>
      <c r="B46" s="20" t="s">
        <v>96</v>
      </c>
      <c r="C46" s="21">
        <v>60</v>
      </c>
      <c r="D46" s="149">
        <v>2.42</v>
      </c>
      <c r="E46" s="149">
        <v>4.6500000000000004</v>
      </c>
      <c r="F46" s="149">
        <v>1.43</v>
      </c>
      <c r="G46" s="149">
        <v>40.380000000000003</v>
      </c>
      <c r="H46" s="22">
        <v>0</v>
      </c>
      <c r="I46" s="22">
        <v>0.75</v>
      </c>
      <c r="J46" s="22">
        <v>29.37</v>
      </c>
      <c r="K46" s="22">
        <v>4.7699999999999996</v>
      </c>
      <c r="L46" s="22">
        <v>25.59</v>
      </c>
      <c r="M46" s="22">
        <v>25.32</v>
      </c>
      <c r="N46" s="22">
        <v>33.6</v>
      </c>
      <c r="O46" s="22">
        <v>1.1599999999999999</v>
      </c>
      <c r="T46" s="31"/>
      <c r="U46" s="31"/>
      <c r="V46" s="31"/>
      <c r="W46" s="31"/>
      <c r="X46" s="31"/>
      <c r="Y46" s="31"/>
      <c r="Z46" s="31"/>
      <c r="AA46" s="31"/>
      <c r="AB46" s="31"/>
    </row>
    <row r="47" spans="1:29" s="31" customFormat="1">
      <c r="A47" s="19">
        <v>274</v>
      </c>
      <c r="B47" s="20" t="s">
        <v>35</v>
      </c>
      <c r="C47" s="21">
        <v>250</v>
      </c>
      <c r="D47" s="22">
        <v>2.25</v>
      </c>
      <c r="E47" s="22">
        <v>3.69</v>
      </c>
      <c r="F47" s="22">
        <v>17.02</v>
      </c>
      <c r="G47" s="22">
        <v>64.3</v>
      </c>
      <c r="H47" s="22">
        <v>0.28000000000000003</v>
      </c>
      <c r="I47" s="22">
        <v>0.13</v>
      </c>
      <c r="J47" s="22">
        <v>7.8</v>
      </c>
      <c r="K47" s="22">
        <v>0.35</v>
      </c>
      <c r="L47" s="22">
        <v>70.42</v>
      </c>
      <c r="M47" s="22">
        <v>31.08</v>
      </c>
      <c r="N47" s="22">
        <v>250.7</v>
      </c>
      <c r="O47" s="22">
        <v>1.33</v>
      </c>
      <c r="T47" s="43"/>
      <c r="U47" s="43"/>
      <c r="V47" s="43"/>
      <c r="W47" s="43"/>
      <c r="X47" s="43"/>
      <c r="Y47" s="43"/>
      <c r="Z47" s="43"/>
      <c r="AA47" s="43"/>
      <c r="AB47" s="43"/>
    </row>
    <row r="48" spans="1:29" s="43" customFormat="1">
      <c r="A48" s="19">
        <v>779</v>
      </c>
      <c r="B48" s="20" t="s">
        <v>36</v>
      </c>
      <c r="C48" s="21">
        <v>180</v>
      </c>
      <c r="D48" s="22">
        <v>17.3</v>
      </c>
      <c r="E48" s="22">
        <v>9.3000000000000007</v>
      </c>
      <c r="F48" s="22">
        <v>16.8</v>
      </c>
      <c r="G48" s="22">
        <v>267</v>
      </c>
      <c r="H48" s="22">
        <v>0</v>
      </c>
      <c r="I48" s="22">
        <v>0.3</v>
      </c>
      <c r="J48" s="22">
        <v>26.4</v>
      </c>
      <c r="K48" s="22">
        <v>0</v>
      </c>
      <c r="L48" s="22">
        <v>109</v>
      </c>
      <c r="M48" s="22">
        <v>0.03</v>
      </c>
      <c r="N48" s="22">
        <v>0.02</v>
      </c>
      <c r="O48" s="22">
        <v>7.3</v>
      </c>
      <c r="T48" s="6"/>
      <c r="U48" s="6"/>
      <c r="V48" s="6"/>
      <c r="W48" s="6"/>
      <c r="X48" s="6"/>
      <c r="Y48" s="6"/>
      <c r="Z48" s="6"/>
      <c r="AA48" s="6"/>
      <c r="AB48" s="6"/>
    </row>
    <row r="49" spans="1:31" s="48" customFormat="1">
      <c r="A49" s="19">
        <v>1168</v>
      </c>
      <c r="B49" s="150" t="s">
        <v>84</v>
      </c>
      <c r="C49" s="151">
        <v>200</v>
      </c>
      <c r="D49" s="151">
        <v>1</v>
      </c>
      <c r="E49" s="151">
        <v>0</v>
      </c>
      <c r="F49" s="151">
        <v>13.4</v>
      </c>
      <c r="G49" s="151">
        <v>94</v>
      </c>
      <c r="H49" s="152">
        <v>0.02</v>
      </c>
      <c r="I49" s="152">
        <v>4</v>
      </c>
      <c r="J49" s="152">
        <v>0</v>
      </c>
      <c r="K49" s="22">
        <v>1</v>
      </c>
      <c r="L49" s="152">
        <v>16</v>
      </c>
      <c r="M49" s="152">
        <v>10</v>
      </c>
      <c r="N49" s="152">
        <v>18</v>
      </c>
      <c r="O49" s="152">
        <v>0.4</v>
      </c>
      <c r="P49" s="46"/>
      <c r="Q49" s="47"/>
      <c r="R49" s="47"/>
      <c r="S49" s="27"/>
      <c r="T49" s="27"/>
      <c r="U49" s="174"/>
      <c r="V49" s="174"/>
      <c r="W49" s="174"/>
      <c r="X49" s="174"/>
      <c r="Y49" s="174"/>
      <c r="Z49" s="11"/>
      <c r="AA49" s="11"/>
      <c r="AB49" s="11"/>
      <c r="AC49" s="47"/>
      <c r="AD49" s="47"/>
      <c r="AE49" s="47"/>
    </row>
    <row r="50" spans="1:31" s="48" customFormat="1">
      <c r="A50" s="19"/>
      <c r="B50" s="127" t="s">
        <v>112</v>
      </c>
      <c r="C50" s="21">
        <v>20</v>
      </c>
      <c r="D50" s="22">
        <v>3</v>
      </c>
      <c r="E50" s="22">
        <v>3.9</v>
      </c>
      <c r="F50" s="22">
        <v>29.8</v>
      </c>
      <c r="G50" s="22">
        <v>166.8</v>
      </c>
      <c r="H50" s="22">
        <v>0</v>
      </c>
      <c r="I50" s="22">
        <v>0</v>
      </c>
      <c r="J50" s="22">
        <v>0</v>
      </c>
      <c r="K50" s="22">
        <v>0</v>
      </c>
      <c r="L50" s="22">
        <v>10.1</v>
      </c>
      <c r="M50" s="22">
        <v>11.6</v>
      </c>
      <c r="N50" s="22">
        <v>12</v>
      </c>
      <c r="O50" s="22">
        <v>0.5</v>
      </c>
      <c r="P50" s="46"/>
      <c r="Q50" s="47"/>
      <c r="R50" s="47"/>
      <c r="S50" s="27"/>
      <c r="T50" s="27"/>
      <c r="U50" s="145"/>
      <c r="V50" s="145"/>
      <c r="W50" s="145"/>
      <c r="X50" s="145"/>
      <c r="Y50" s="145"/>
      <c r="Z50" s="11"/>
      <c r="AA50" s="11"/>
      <c r="AB50" s="11"/>
      <c r="AC50" s="47"/>
      <c r="AD50" s="47"/>
      <c r="AE50" s="47"/>
    </row>
    <row r="51" spans="1:31" s="49" customFormat="1">
      <c r="A51" s="19">
        <v>42</v>
      </c>
      <c r="B51" s="20" t="s">
        <v>33</v>
      </c>
      <c r="C51" s="21">
        <v>100</v>
      </c>
      <c r="D51" s="22">
        <v>0.4</v>
      </c>
      <c r="E51" s="22">
        <v>0.4</v>
      </c>
      <c r="F51" s="22">
        <v>9.8000000000000007</v>
      </c>
      <c r="G51" s="22">
        <v>44</v>
      </c>
      <c r="H51" s="22">
        <v>0.09</v>
      </c>
      <c r="I51" s="22">
        <v>0.04</v>
      </c>
      <c r="J51" s="22">
        <v>40</v>
      </c>
      <c r="K51" s="22">
        <v>0</v>
      </c>
      <c r="L51" s="22">
        <v>20</v>
      </c>
      <c r="M51" s="22">
        <v>0</v>
      </c>
      <c r="N51" s="22">
        <v>12</v>
      </c>
      <c r="O51" s="22">
        <v>0.6</v>
      </c>
      <c r="S51" s="47"/>
      <c r="T51" s="47"/>
      <c r="U51" s="47"/>
      <c r="V51" s="47"/>
      <c r="W51" s="47"/>
      <c r="X51" s="47"/>
      <c r="Y51" s="47"/>
      <c r="Z51" s="47"/>
      <c r="AA51" s="47"/>
      <c r="AB51" s="47"/>
    </row>
    <row r="52" spans="1:31" s="48" customFormat="1" ht="28.2">
      <c r="A52" s="19"/>
      <c r="B52" s="146" t="s">
        <v>101</v>
      </c>
      <c r="C52" s="21">
        <v>60</v>
      </c>
      <c r="D52" s="22">
        <v>4.2</v>
      </c>
      <c r="E52" s="22">
        <v>1</v>
      </c>
      <c r="F52" s="22">
        <v>16</v>
      </c>
      <c r="G52" s="22">
        <v>107</v>
      </c>
      <c r="H52" s="22">
        <v>0</v>
      </c>
      <c r="I52" s="22">
        <v>0.06</v>
      </c>
      <c r="J52" s="22">
        <v>0</v>
      </c>
      <c r="K52" s="22">
        <v>7.0000000000000001E-3</v>
      </c>
      <c r="L52" s="22">
        <v>14.7</v>
      </c>
      <c r="M52" s="22">
        <v>13.3</v>
      </c>
      <c r="N52" s="22">
        <v>60.9</v>
      </c>
      <c r="O52" s="22">
        <v>1.4</v>
      </c>
      <c r="P52" s="46"/>
      <c r="Q52" s="47"/>
      <c r="R52" s="47"/>
      <c r="S52" s="47"/>
      <c r="T52" s="47"/>
      <c r="U52" s="47"/>
      <c r="V52" s="47"/>
      <c r="W52" s="47"/>
      <c r="X52" s="47"/>
      <c r="Y52" s="47"/>
      <c r="Z52" s="47"/>
      <c r="AA52" s="47"/>
      <c r="AB52" s="47"/>
      <c r="AC52" s="47"/>
      <c r="AD52" s="47"/>
      <c r="AE52" s="47"/>
    </row>
    <row r="53" spans="1:31" s="48" customFormat="1">
      <c r="A53" s="19"/>
      <c r="B53" s="20" t="s">
        <v>25</v>
      </c>
      <c r="C53" s="21">
        <f>C46+C47+C48+C49+C50+C51+C52</f>
        <v>870</v>
      </c>
      <c r="D53" s="21">
        <f t="shared" ref="D53:O53" si="4">D46+D47+D48+D49+D50+D51+D52</f>
        <v>30.569999999999997</v>
      </c>
      <c r="E53" s="21">
        <f t="shared" si="4"/>
        <v>22.939999999999998</v>
      </c>
      <c r="F53" s="21">
        <f t="shared" si="4"/>
        <v>104.25</v>
      </c>
      <c r="G53" s="21">
        <f t="shared" si="4"/>
        <v>783.48</v>
      </c>
      <c r="H53" s="21">
        <f t="shared" si="4"/>
        <v>0.39</v>
      </c>
      <c r="I53" s="21">
        <f t="shared" si="4"/>
        <v>5.2799999999999994</v>
      </c>
      <c r="J53" s="21">
        <f t="shared" si="4"/>
        <v>103.57</v>
      </c>
      <c r="K53" s="21">
        <f t="shared" si="4"/>
        <v>6.1269999999999989</v>
      </c>
      <c r="L53" s="21">
        <f t="shared" si="4"/>
        <v>265.81</v>
      </c>
      <c r="M53" s="21">
        <f t="shared" si="4"/>
        <v>91.33</v>
      </c>
      <c r="N53" s="21">
        <f t="shared" si="4"/>
        <v>387.21999999999997</v>
      </c>
      <c r="O53" s="21">
        <f t="shared" si="4"/>
        <v>12.69</v>
      </c>
      <c r="P53" s="46"/>
      <c r="Q53" s="47"/>
      <c r="R53" s="47"/>
      <c r="S53" s="47"/>
      <c r="T53" s="47"/>
      <c r="U53" s="47"/>
      <c r="V53" s="47"/>
      <c r="W53" s="47"/>
      <c r="X53" s="47"/>
      <c r="Y53" s="47"/>
      <c r="Z53" s="47"/>
      <c r="AA53" s="47"/>
      <c r="AB53" s="47"/>
      <c r="AC53" s="47"/>
      <c r="AD53" s="47"/>
      <c r="AE53" s="47"/>
    </row>
    <row r="54" spans="1:31" s="48" customFormat="1">
      <c r="A54" s="19"/>
      <c r="B54" s="34" t="s">
        <v>31</v>
      </c>
      <c r="C54" s="35"/>
      <c r="D54" s="36">
        <f t="shared" ref="D54:O54" si="5">D44+D53</f>
        <v>62.569999999999993</v>
      </c>
      <c r="E54" s="36">
        <f t="shared" si="5"/>
        <v>59.64</v>
      </c>
      <c r="F54" s="36">
        <f t="shared" si="5"/>
        <v>208.05</v>
      </c>
      <c r="G54" s="36">
        <f t="shared" si="5"/>
        <v>1580.78</v>
      </c>
      <c r="H54" s="36">
        <f t="shared" si="5"/>
        <v>0.57699999999999996</v>
      </c>
      <c r="I54" s="36">
        <f t="shared" si="5"/>
        <v>6.2099999999999991</v>
      </c>
      <c r="J54" s="36">
        <f t="shared" si="5"/>
        <v>106.30999999999999</v>
      </c>
      <c r="K54" s="36">
        <f t="shared" si="5"/>
        <v>6.496999999999999</v>
      </c>
      <c r="L54" s="36">
        <f t="shared" si="5"/>
        <v>936.42999999999984</v>
      </c>
      <c r="M54" s="36">
        <f t="shared" si="5"/>
        <v>175.31</v>
      </c>
      <c r="N54" s="36">
        <f t="shared" si="5"/>
        <v>902.86000000000013</v>
      </c>
      <c r="O54" s="36">
        <f t="shared" si="5"/>
        <v>15.26</v>
      </c>
      <c r="P54" s="51"/>
      <c r="Q54" s="27"/>
      <c r="R54" s="51"/>
      <c r="S54" s="49"/>
      <c r="T54" s="47"/>
      <c r="U54" s="47"/>
      <c r="V54" s="47"/>
      <c r="W54" s="47"/>
      <c r="X54" s="47"/>
      <c r="Y54" s="47"/>
      <c r="Z54" s="47"/>
      <c r="AA54" s="47"/>
      <c r="AB54" s="47"/>
      <c r="AC54" s="11"/>
      <c r="AD54" s="47"/>
      <c r="AE54" s="47"/>
    </row>
    <row r="55" spans="1:31" s="48" customFormat="1">
      <c r="A55" s="37"/>
      <c r="B55" s="29"/>
      <c r="C55" s="38"/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39"/>
      <c r="P55" s="46"/>
      <c r="Q55" s="47"/>
      <c r="R55" s="47"/>
      <c r="S55" s="47"/>
      <c r="T55" s="47"/>
      <c r="U55" s="47"/>
      <c r="V55" s="47"/>
      <c r="W55" s="47"/>
      <c r="X55" s="47"/>
      <c r="Y55" s="47"/>
      <c r="Z55" s="47"/>
      <c r="AA55" s="47"/>
      <c r="AB55" s="47"/>
      <c r="AC55" s="47"/>
      <c r="AD55" s="47"/>
      <c r="AE55" s="47"/>
    </row>
    <row r="56" spans="1:31" s="48" customFormat="1">
      <c r="A56" s="37"/>
      <c r="B56" s="29"/>
      <c r="C56" s="38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39"/>
      <c r="P56" s="46"/>
      <c r="Q56" s="47"/>
      <c r="R56" s="47"/>
      <c r="S56" s="47"/>
      <c r="T56" s="47"/>
      <c r="U56" s="47"/>
      <c r="V56" s="47"/>
      <c r="W56" s="47"/>
      <c r="X56" s="47"/>
      <c r="Y56" s="47"/>
      <c r="Z56" s="47"/>
      <c r="AA56" s="47"/>
      <c r="AB56" s="47"/>
      <c r="AC56" s="47"/>
      <c r="AD56" s="47"/>
      <c r="AE56" s="47"/>
    </row>
    <row r="57" spans="1:31" s="48" customFormat="1">
      <c r="A57" s="37"/>
      <c r="B57" s="29"/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39"/>
      <c r="P57" s="46"/>
      <c r="Q57" s="47"/>
      <c r="R57" s="47"/>
      <c r="S57" s="47"/>
      <c r="T57" s="47"/>
      <c r="U57" s="47"/>
      <c r="V57" s="47"/>
      <c r="W57" s="47"/>
      <c r="X57" s="47"/>
      <c r="Y57" s="47"/>
      <c r="Z57" s="47"/>
      <c r="AA57" s="47"/>
      <c r="AB57" s="47"/>
      <c r="AC57" s="47"/>
      <c r="AD57" s="47"/>
      <c r="AE57" s="47"/>
    </row>
    <row r="58" spans="1:31" s="48" customFormat="1">
      <c r="A58" s="52"/>
      <c r="B58" s="175"/>
      <c r="C58" s="175"/>
      <c r="D58" s="175"/>
      <c r="E58" s="175"/>
      <c r="F58" s="175"/>
      <c r="G58" s="175"/>
      <c r="H58" s="175"/>
      <c r="I58" s="175"/>
      <c r="J58" s="175"/>
      <c r="K58" s="175"/>
      <c r="L58" s="175"/>
      <c r="M58" s="175"/>
      <c r="N58" s="175"/>
      <c r="O58" s="175"/>
      <c r="P58" s="46"/>
      <c r="Q58" s="47"/>
      <c r="R58" s="47"/>
      <c r="S58" s="47"/>
      <c r="T58" s="47"/>
      <c r="U58" s="47"/>
      <c r="V58" s="47"/>
      <c r="W58" s="47"/>
      <c r="X58" s="47"/>
      <c r="Y58" s="47"/>
      <c r="Z58" s="47"/>
      <c r="AA58" s="47"/>
      <c r="AB58" s="47"/>
      <c r="AC58" s="47"/>
      <c r="AD58" s="47"/>
      <c r="AE58" s="47"/>
    </row>
    <row r="59" spans="1:31" s="49" customFormat="1">
      <c r="A59" s="37"/>
      <c r="B59" s="29"/>
      <c r="C59" s="38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39"/>
      <c r="S59" s="47"/>
      <c r="T59" s="47"/>
      <c r="U59" s="47"/>
      <c r="V59" s="47"/>
      <c r="W59" s="47"/>
      <c r="X59" s="47"/>
      <c r="Y59" s="47"/>
      <c r="Z59" s="47"/>
      <c r="AA59" s="47"/>
      <c r="AB59" s="47"/>
    </row>
    <row r="60" spans="1:31" s="48" customFormat="1">
      <c r="A60" s="37"/>
      <c r="B60" s="29"/>
      <c r="C60" s="38"/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46"/>
      <c r="Q60" s="47"/>
      <c r="R60" s="47"/>
      <c r="S60" s="47"/>
      <c r="T60" s="50"/>
      <c r="U60" s="50"/>
      <c r="V60" s="50"/>
      <c r="W60" s="50"/>
      <c r="X60" s="50"/>
      <c r="Y60" s="50"/>
      <c r="Z60" s="50"/>
      <c r="AA60" s="50"/>
      <c r="AB60" s="50"/>
      <c r="AC60" s="47"/>
      <c r="AD60" s="47"/>
      <c r="AE60" s="47"/>
    </row>
    <row r="61" spans="1:31" s="48" customFormat="1">
      <c r="A61" s="37"/>
      <c r="B61" s="29"/>
      <c r="C61" s="38"/>
      <c r="D61" s="39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46"/>
      <c r="Q61" s="47"/>
      <c r="R61" s="47"/>
      <c r="S61" s="47"/>
      <c r="T61" s="50"/>
      <c r="U61" s="50"/>
      <c r="V61" s="50"/>
      <c r="W61" s="50"/>
      <c r="X61" s="50"/>
      <c r="Y61" s="50"/>
      <c r="Z61" s="50"/>
      <c r="AA61" s="50"/>
      <c r="AB61" s="50"/>
      <c r="AC61" s="47"/>
      <c r="AD61" s="47"/>
      <c r="AE61" s="47"/>
    </row>
    <row r="62" spans="1:31" s="48" customFormat="1">
      <c r="A62" s="37"/>
      <c r="B62" s="29"/>
      <c r="C62" s="38"/>
      <c r="D62" s="39"/>
      <c r="E62" s="39"/>
      <c r="F62" s="39"/>
      <c r="G62" s="39"/>
      <c r="H62" s="39"/>
      <c r="I62" s="39"/>
      <c r="J62" s="39"/>
      <c r="K62" s="39"/>
      <c r="L62" s="39"/>
      <c r="M62" s="39"/>
      <c r="N62" s="39"/>
      <c r="O62" s="39"/>
      <c r="P62" s="46"/>
      <c r="Q62" s="47"/>
      <c r="R62" s="47"/>
      <c r="S62" s="53"/>
      <c r="T62" s="54"/>
      <c r="U62" s="54"/>
      <c r="V62" s="54"/>
      <c r="W62" s="54"/>
      <c r="X62" s="54"/>
      <c r="Y62" s="54"/>
      <c r="Z62" s="54"/>
      <c r="AA62" s="54"/>
      <c r="AB62" s="54"/>
      <c r="AC62" s="47"/>
      <c r="AD62" s="47"/>
      <c r="AE62" s="47"/>
    </row>
    <row r="63" spans="1:31" s="48" customFormat="1">
      <c r="A63" s="37"/>
      <c r="B63" s="29"/>
      <c r="C63" s="38"/>
      <c r="D63" s="39"/>
      <c r="E63" s="39"/>
      <c r="F63" s="39"/>
      <c r="G63" s="39"/>
      <c r="H63" s="39"/>
      <c r="I63" s="39"/>
      <c r="J63" s="39"/>
      <c r="K63" s="39"/>
      <c r="L63" s="39"/>
      <c r="M63" s="39"/>
      <c r="N63" s="39"/>
      <c r="O63" s="39"/>
      <c r="P63" s="46"/>
      <c r="Q63" s="47"/>
      <c r="R63" s="47"/>
      <c r="S63" s="53"/>
      <c r="T63" s="54"/>
      <c r="U63" s="54"/>
      <c r="V63" s="54"/>
      <c r="W63" s="54"/>
      <c r="X63" s="54"/>
      <c r="Y63" s="54"/>
      <c r="Z63" s="54"/>
      <c r="AA63" s="54"/>
      <c r="AB63" s="54"/>
      <c r="AC63" s="47"/>
      <c r="AD63" s="47"/>
      <c r="AE63" s="47"/>
    </row>
    <row r="64" spans="1:31" s="48" customFormat="1">
      <c r="A64" s="37"/>
      <c r="B64" s="29"/>
      <c r="C64" s="38"/>
      <c r="D64" s="39"/>
      <c r="E64" s="39"/>
      <c r="F64" s="39"/>
      <c r="G64" s="39"/>
      <c r="H64" s="39"/>
      <c r="I64" s="39"/>
      <c r="J64" s="39"/>
      <c r="K64" s="39"/>
      <c r="L64" s="39"/>
      <c r="M64" s="39"/>
      <c r="N64" s="39"/>
      <c r="O64" s="39"/>
      <c r="P64" s="46"/>
      <c r="Q64" s="47"/>
      <c r="R64" s="47"/>
      <c r="S64" s="47"/>
      <c r="T64" s="47"/>
      <c r="U64" s="47"/>
      <c r="V64" s="47"/>
      <c r="W64" s="47"/>
      <c r="X64" s="47"/>
      <c r="Y64" s="47"/>
      <c r="Z64" s="47"/>
      <c r="AA64" s="47"/>
      <c r="AB64" s="47"/>
      <c r="AC64" s="47"/>
      <c r="AD64" s="47"/>
      <c r="AE64" s="47"/>
    </row>
    <row r="65" spans="1:29">
      <c r="A65" s="37"/>
      <c r="B65" s="29"/>
      <c r="C65" s="38"/>
      <c r="D65" s="39"/>
      <c r="E65" s="39"/>
      <c r="F65" s="39"/>
      <c r="G65" s="39"/>
      <c r="H65" s="39"/>
      <c r="I65" s="39"/>
      <c r="J65" s="39"/>
      <c r="K65" s="39"/>
      <c r="L65" s="39"/>
      <c r="M65" s="39"/>
      <c r="N65" s="39"/>
      <c r="O65" s="39"/>
    </row>
    <row r="66" spans="1:29">
      <c r="A66" s="55"/>
      <c r="B66" s="56"/>
      <c r="C66" s="57"/>
      <c r="D66" s="57"/>
      <c r="E66" s="57"/>
      <c r="F66" s="57"/>
      <c r="G66" s="57"/>
      <c r="H66" s="57"/>
      <c r="I66" s="57"/>
      <c r="J66" s="57"/>
      <c r="K66" s="57"/>
      <c r="L66" s="57"/>
      <c r="M66" s="57"/>
      <c r="N66" s="57"/>
      <c r="O66" s="57"/>
      <c r="P66" s="8"/>
      <c r="Q66" s="9"/>
      <c r="R66" s="8"/>
      <c r="S66" s="43"/>
      <c r="AC66" s="11"/>
    </row>
    <row r="67" spans="1:29">
      <c r="A67" s="160" t="s">
        <v>38</v>
      </c>
      <c r="B67" s="160"/>
      <c r="C67" s="160"/>
      <c r="D67" s="160"/>
      <c r="E67" s="160"/>
      <c r="F67" s="160"/>
      <c r="G67" s="160"/>
      <c r="H67" s="160"/>
      <c r="I67" s="160"/>
      <c r="J67" s="160"/>
      <c r="K67" s="160"/>
      <c r="L67" s="160"/>
      <c r="M67" s="160"/>
      <c r="N67" s="160"/>
      <c r="O67" s="160"/>
    </row>
    <row r="68" spans="1:29" s="31" customFormat="1">
      <c r="A68" s="162" t="s">
        <v>1</v>
      </c>
      <c r="B68" s="180" t="s">
        <v>2</v>
      </c>
      <c r="C68" s="180" t="s">
        <v>3</v>
      </c>
      <c r="D68" s="179" t="s">
        <v>4</v>
      </c>
      <c r="E68" s="179"/>
      <c r="F68" s="179"/>
      <c r="G68" s="180" t="s">
        <v>5</v>
      </c>
      <c r="H68" s="179" t="s">
        <v>6</v>
      </c>
      <c r="I68" s="179"/>
      <c r="J68" s="179"/>
      <c r="K68" s="179"/>
      <c r="L68" s="179" t="s">
        <v>7</v>
      </c>
      <c r="M68" s="179"/>
      <c r="N68" s="179"/>
      <c r="O68" s="179"/>
      <c r="S68" s="6"/>
    </row>
    <row r="69" spans="1:29" s="43" customFormat="1">
      <c r="A69" s="162"/>
      <c r="B69" s="180"/>
      <c r="C69" s="180"/>
      <c r="D69" s="58" t="s">
        <v>8</v>
      </c>
      <c r="E69" s="58" t="s">
        <v>9</v>
      </c>
      <c r="F69" s="58" t="s">
        <v>10</v>
      </c>
      <c r="G69" s="180"/>
      <c r="H69" s="42" t="s">
        <v>11</v>
      </c>
      <c r="I69" s="42" t="s">
        <v>12</v>
      </c>
      <c r="J69" s="42" t="s">
        <v>13</v>
      </c>
      <c r="K69" s="42" t="s">
        <v>14</v>
      </c>
      <c r="L69" s="42" t="s">
        <v>15</v>
      </c>
      <c r="M69" s="42" t="s">
        <v>16</v>
      </c>
      <c r="N69" s="42" t="s">
        <v>17</v>
      </c>
      <c r="O69" s="42" t="s">
        <v>18</v>
      </c>
      <c r="S69" s="6"/>
    </row>
    <row r="70" spans="1:29">
      <c r="A70" s="44"/>
      <c r="B70" s="170" t="s">
        <v>19</v>
      </c>
      <c r="C70" s="171"/>
      <c r="D70" s="171"/>
      <c r="E70" s="171"/>
      <c r="F70" s="171"/>
      <c r="G70" s="171"/>
      <c r="H70" s="171"/>
      <c r="I70" s="171"/>
      <c r="J70" s="171"/>
      <c r="K70" s="171"/>
      <c r="L70" s="171"/>
      <c r="M70" s="171"/>
      <c r="N70" s="171"/>
      <c r="O70" s="172"/>
      <c r="S70" s="31"/>
    </row>
    <row r="71" spans="1:29" s="25" customFormat="1">
      <c r="A71" s="19">
        <v>586</v>
      </c>
      <c r="B71" s="20" t="s">
        <v>39</v>
      </c>
      <c r="C71" s="21">
        <v>150</v>
      </c>
      <c r="D71" s="22">
        <v>10.6</v>
      </c>
      <c r="E71" s="22">
        <v>17</v>
      </c>
      <c r="F71" s="22">
        <v>2.1</v>
      </c>
      <c r="G71" s="22">
        <v>203</v>
      </c>
      <c r="H71" s="22">
        <v>0.15</v>
      </c>
      <c r="I71" s="22">
        <v>0.06</v>
      </c>
      <c r="J71" s="22">
        <v>1.88</v>
      </c>
      <c r="K71" s="22">
        <v>1.4999999999999999E-2</v>
      </c>
      <c r="L71" s="22">
        <v>151.19999999999999</v>
      </c>
      <c r="M71" s="22">
        <v>6.68</v>
      </c>
      <c r="N71" s="22">
        <v>60.47</v>
      </c>
      <c r="O71" s="22">
        <v>0.48</v>
      </c>
      <c r="P71" s="45"/>
      <c r="S71" s="6"/>
      <c r="T71" s="6"/>
      <c r="U71" s="6"/>
      <c r="V71" s="6"/>
      <c r="W71" s="6"/>
      <c r="X71" s="6"/>
      <c r="Y71" s="6"/>
      <c r="Z71" s="6"/>
      <c r="AA71" s="6"/>
      <c r="AB71" s="6"/>
    </row>
    <row r="72" spans="1:29" s="25" customFormat="1">
      <c r="A72" s="19">
        <v>31</v>
      </c>
      <c r="B72" s="20" t="s">
        <v>103</v>
      </c>
      <c r="C72" s="21">
        <v>60</v>
      </c>
      <c r="D72" s="22">
        <v>1.5</v>
      </c>
      <c r="E72" s="22">
        <v>2.7</v>
      </c>
      <c r="F72" s="22">
        <v>1.6</v>
      </c>
      <c r="G72" s="22">
        <v>52.7</v>
      </c>
      <c r="H72" s="22">
        <v>0</v>
      </c>
      <c r="I72" s="22">
        <v>0</v>
      </c>
      <c r="J72" s="22">
        <v>2.2999999999999998</v>
      </c>
      <c r="K72" s="22">
        <v>0</v>
      </c>
      <c r="L72" s="22">
        <v>20.3</v>
      </c>
      <c r="M72" s="22">
        <v>7.6</v>
      </c>
      <c r="N72" s="22">
        <v>52.7</v>
      </c>
      <c r="O72" s="22">
        <v>0.3</v>
      </c>
      <c r="P72" s="45"/>
      <c r="S72" s="6"/>
      <c r="T72" s="6"/>
      <c r="U72" s="6"/>
      <c r="V72" s="6"/>
      <c r="W72" s="6"/>
      <c r="X72" s="6"/>
      <c r="Y72" s="6"/>
      <c r="Z72" s="6"/>
      <c r="AA72" s="6"/>
      <c r="AB72" s="6"/>
    </row>
    <row r="73" spans="1:29" s="25" customFormat="1">
      <c r="A73" s="19"/>
      <c r="B73" s="20" t="s">
        <v>22</v>
      </c>
      <c r="C73" s="26">
        <v>200</v>
      </c>
      <c r="D73" s="22">
        <v>0.2</v>
      </c>
      <c r="E73" s="22">
        <v>0.05</v>
      </c>
      <c r="F73" s="22">
        <v>15.01</v>
      </c>
      <c r="G73" s="22">
        <v>61.3</v>
      </c>
      <c r="H73" s="22">
        <v>0.03</v>
      </c>
      <c r="I73" s="22">
        <v>0</v>
      </c>
      <c r="J73" s="22">
        <v>0.03</v>
      </c>
      <c r="K73" s="22">
        <v>0</v>
      </c>
      <c r="L73" s="22">
        <v>9.67</v>
      </c>
      <c r="M73" s="22">
        <v>3.29</v>
      </c>
      <c r="N73" s="22">
        <v>0.04</v>
      </c>
      <c r="O73" s="22">
        <v>0.04</v>
      </c>
      <c r="P73" s="45"/>
      <c r="S73" s="6"/>
      <c r="T73" s="6"/>
      <c r="U73" s="6"/>
      <c r="V73" s="6"/>
      <c r="W73" s="6"/>
      <c r="X73" s="6"/>
      <c r="Y73" s="6"/>
      <c r="Z73" s="6"/>
      <c r="AA73" s="6"/>
      <c r="AB73" s="6"/>
    </row>
    <row r="74" spans="1:29">
      <c r="A74" s="19"/>
      <c r="B74" s="20" t="s">
        <v>102</v>
      </c>
      <c r="C74" s="21">
        <v>10</v>
      </c>
      <c r="D74" s="22">
        <v>0.1</v>
      </c>
      <c r="E74" s="22">
        <v>8.3000000000000007</v>
      </c>
      <c r="F74" s="22">
        <v>0.1</v>
      </c>
      <c r="G74" s="22">
        <v>74.8</v>
      </c>
      <c r="H74" s="22">
        <v>0</v>
      </c>
      <c r="I74" s="22">
        <v>0</v>
      </c>
      <c r="J74" s="22">
        <v>0</v>
      </c>
      <c r="K74" s="22">
        <v>0</v>
      </c>
      <c r="L74" s="22">
        <v>74.8</v>
      </c>
      <c r="M74" s="22">
        <v>2.8</v>
      </c>
      <c r="N74" s="22">
        <v>40</v>
      </c>
      <c r="O74" s="22">
        <v>0.1</v>
      </c>
      <c r="T74" s="43"/>
      <c r="U74" s="43"/>
      <c r="V74" s="43"/>
      <c r="W74" s="43"/>
      <c r="X74" s="43"/>
      <c r="Y74" s="43"/>
      <c r="Z74" s="43"/>
      <c r="AA74" s="43"/>
      <c r="AB74" s="43"/>
    </row>
    <row r="75" spans="1:29">
      <c r="A75" s="19"/>
      <c r="B75" s="20" t="s">
        <v>21</v>
      </c>
      <c r="C75" s="21">
        <v>20</v>
      </c>
      <c r="D75" s="22">
        <v>4.5999999999999996</v>
      </c>
      <c r="E75" s="22">
        <v>6</v>
      </c>
      <c r="F75" s="22">
        <v>1.1000000000000001</v>
      </c>
      <c r="G75" s="22">
        <v>74</v>
      </c>
      <c r="H75" s="22">
        <v>0.03</v>
      </c>
      <c r="I75" s="22">
        <v>0</v>
      </c>
      <c r="J75" s="22">
        <v>0.1</v>
      </c>
      <c r="K75" s="22">
        <v>0</v>
      </c>
      <c r="L75" s="22">
        <v>120</v>
      </c>
      <c r="M75" s="22">
        <v>5.4</v>
      </c>
      <c r="N75" s="22">
        <v>76.8</v>
      </c>
      <c r="O75" s="22">
        <v>0.1</v>
      </c>
      <c r="T75" s="43"/>
      <c r="U75" s="43"/>
      <c r="V75" s="43"/>
      <c r="W75" s="43"/>
      <c r="X75" s="43"/>
      <c r="Y75" s="43"/>
      <c r="Z75" s="43"/>
      <c r="AA75" s="43"/>
      <c r="AB75" s="43"/>
    </row>
    <row r="76" spans="1:29">
      <c r="A76" s="19"/>
      <c r="B76" s="20" t="s">
        <v>24</v>
      </c>
      <c r="C76" s="21">
        <v>100</v>
      </c>
      <c r="D76" s="22">
        <v>7.5</v>
      </c>
      <c r="E76" s="22">
        <v>2.9</v>
      </c>
      <c r="F76" s="22">
        <v>51.4</v>
      </c>
      <c r="G76" s="22">
        <v>262</v>
      </c>
      <c r="H76" s="22">
        <v>0</v>
      </c>
      <c r="I76" s="22">
        <v>0.09</v>
      </c>
      <c r="J76" s="22">
        <v>0</v>
      </c>
      <c r="K76" s="22">
        <v>0</v>
      </c>
      <c r="L76" s="22">
        <v>16</v>
      </c>
      <c r="M76" s="22">
        <v>22.4</v>
      </c>
      <c r="N76" s="22">
        <v>55.04</v>
      </c>
      <c r="O76" s="22">
        <v>1.02</v>
      </c>
      <c r="S76" s="59"/>
      <c r="T76" s="60"/>
      <c r="U76" s="60"/>
      <c r="V76" s="60"/>
      <c r="W76" s="60"/>
      <c r="X76" s="60"/>
      <c r="Y76" s="60"/>
      <c r="Z76" s="60"/>
      <c r="AA76" s="60"/>
      <c r="AB76" s="60"/>
    </row>
    <row r="77" spans="1:29">
      <c r="A77" s="19"/>
      <c r="B77" s="20" t="s">
        <v>25</v>
      </c>
      <c r="C77" s="22">
        <f>C71+C73+C74+C75+C76+C72</f>
        <v>540</v>
      </c>
      <c r="D77" s="22">
        <f t="shared" ref="D77:O77" si="6">D71+D73+D74+D75+D76+D72</f>
        <v>24.5</v>
      </c>
      <c r="E77" s="22">
        <f t="shared" si="6"/>
        <v>36.950000000000003</v>
      </c>
      <c r="F77" s="22">
        <f t="shared" si="6"/>
        <v>71.31</v>
      </c>
      <c r="G77" s="22">
        <f t="shared" si="6"/>
        <v>727.80000000000007</v>
      </c>
      <c r="H77" s="22">
        <f t="shared" si="6"/>
        <v>0.21</v>
      </c>
      <c r="I77" s="22">
        <f t="shared" si="6"/>
        <v>0.15</v>
      </c>
      <c r="J77" s="22">
        <f t="shared" si="6"/>
        <v>4.3099999999999996</v>
      </c>
      <c r="K77" s="22">
        <f t="shared" si="6"/>
        <v>1.4999999999999999E-2</v>
      </c>
      <c r="L77" s="22">
        <f t="shared" si="6"/>
        <v>391.96999999999997</v>
      </c>
      <c r="M77" s="22">
        <f t="shared" si="6"/>
        <v>48.17</v>
      </c>
      <c r="N77" s="22">
        <f t="shared" si="6"/>
        <v>285.05</v>
      </c>
      <c r="O77" s="22">
        <f t="shared" si="6"/>
        <v>2.04</v>
      </c>
      <c r="S77" s="31"/>
    </row>
    <row r="78" spans="1:29">
      <c r="A78" s="44"/>
      <c r="B78" s="170" t="s">
        <v>26</v>
      </c>
      <c r="C78" s="171"/>
      <c r="D78" s="171"/>
      <c r="E78" s="171"/>
      <c r="F78" s="171"/>
      <c r="G78" s="171"/>
      <c r="H78" s="171"/>
      <c r="I78" s="171"/>
      <c r="J78" s="171"/>
      <c r="K78" s="171"/>
      <c r="L78" s="171"/>
      <c r="M78" s="171"/>
      <c r="N78" s="171"/>
      <c r="O78" s="172"/>
      <c r="T78" s="31"/>
      <c r="U78" s="31"/>
      <c r="V78" s="31"/>
      <c r="W78" s="31"/>
      <c r="X78" s="31"/>
      <c r="Y78" s="31"/>
      <c r="Z78" s="31"/>
      <c r="AA78" s="31"/>
      <c r="AB78" s="31"/>
    </row>
    <row r="79" spans="1:29" s="60" customFormat="1" ht="28.2">
      <c r="A79" s="61">
        <v>133</v>
      </c>
      <c r="B79" s="157" t="s">
        <v>117</v>
      </c>
      <c r="C79" s="128">
        <v>100</v>
      </c>
      <c r="D79" s="129">
        <v>2.5</v>
      </c>
      <c r="E79" s="129">
        <v>5.7</v>
      </c>
      <c r="F79" s="129">
        <v>12.6</v>
      </c>
      <c r="G79" s="129">
        <v>84</v>
      </c>
      <c r="H79" s="129">
        <v>0</v>
      </c>
      <c r="I79" s="129">
        <v>0.75</v>
      </c>
      <c r="J79" s="129">
        <v>29.37</v>
      </c>
      <c r="K79" s="129">
        <v>4.7699999999999996</v>
      </c>
      <c r="L79" s="129">
        <v>25.59</v>
      </c>
      <c r="M79" s="129">
        <v>25.32</v>
      </c>
      <c r="N79" s="129">
        <v>33.6</v>
      </c>
      <c r="O79" s="129">
        <v>1.1599999999999999</v>
      </c>
      <c r="P79" s="62"/>
      <c r="S79" s="63"/>
      <c r="T79" s="25"/>
      <c r="U79" s="25"/>
      <c r="V79" s="25"/>
      <c r="W79" s="25"/>
      <c r="X79" s="25"/>
      <c r="Y79" s="25"/>
      <c r="Z79" s="25"/>
      <c r="AA79" s="25"/>
      <c r="AB79" s="25"/>
    </row>
    <row r="80" spans="1:29">
      <c r="A80" s="19">
        <v>304</v>
      </c>
      <c r="B80" s="113" t="s">
        <v>40</v>
      </c>
      <c r="C80" s="21">
        <v>250</v>
      </c>
      <c r="D80" s="22">
        <v>2.16</v>
      </c>
      <c r="E80" s="22">
        <v>3.5</v>
      </c>
      <c r="F80" s="22">
        <v>15</v>
      </c>
      <c r="G80" s="22">
        <v>101.3</v>
      </c>
      <c r="H80" s="22">
        <v>2.5000000000000001E-2</v>
      </c>
      <c r="I80" s="22">
        <v>0.13</v>
      </c>
      <c r="J80" s="22">
        <v>7.8</v>
      </c>
      <c r="K80" s="22">
        <v>29.01</v>
      </c>
      <c r="L80" s="22">
        <v>30.67</v>
      </c>
      <c r="M80" s="22">
        <v>35.479999999999997</v>
      </c>
      <c r="N80" s="22">
        <v>155.6</v>
      </c>
      <c r="O80" s="22">
        <v>4.7</v>
      </c>
      <c r="S80" s="9"/>
      <c r="T80" s="9"/>
      <c r="U80" s="161" t="s">
        <v>37</v>
      </c>
      <c r="V80" s="161"/>
      <c r="W80" s="161"/>
      <c r="X80" s="161"/>
      <c r="Y80" s="161"/>
      <c r="Z80" s="11"/>
      <c r="AA80" s="11"/>
      <c r="AB80" s="11"/>
    </row>
    <row r="81" spans="1:31" s="50" customFormat="1">
      <c r="A81" s="19">
        <v>768</v>
      </c>
      <c r="B81" s="134" t="s">
        <v>41</v>
      </c>
      <c r="C81" s="19">
        <v>120</v>
      </c>
      <c r="D81" s="22">
        <v>16.600000000000001</v>
      </c>
      <c r="E81" s="22">
        <v>7.3</v>
      </c>
      <c r="F81" s="22">
        <v>5.2</v>
      </c>
      <c r="G81" s="22">
        <v>162</v>
      </c>
      <c r="H81" s="22">
        <v>1.4999999999999999E-2</v>
      </c>
      <c r="I81" s="22">
        <v>0.09</v>
      </c>
      <c r="J81" s="22">
        <v>1.08</v>
      </c>
      <c r="K81" s="22">
        <v>0.17</v>
      </c>
      <c r="L81" s="22">
        <v>21.95</v>
      </c>
      <c r="M81" s="22">
        <v>26.9</v>
      </c>
      <c r="N81" s="22">
        <v>173.9</v>
      </c>
      <c r="O81" s="22">
        <v>4.01</v>
      </c>
      <c r="S81" s="47"/>
      <c r="T81" s="47"/>
      <c r="U81" s="47"/>
      <c r="V81" s="47"/>
      <c r="W81" s="47"/>
      <c r="X81" s="47"/>
      <c r="Y81" s="47"/>
      <c r="Z81" s="47"/>
      <c r="AA81" s="47"/>
      <c r="AB81" s="47"/>
    </row>
    <row r="82" spans="1:31" s="48" customFormat="1">
      <c r="A82" s="19">
        <v>888</v>
      </c>
      <c r="B82" s="113" t="s">
        <v>42</v>
      </c>
      <c r="C82" s="21">
        <v>150</v>
      </c>
      <c r="D82" s="22">
        <v>8.85</v>
      </c>
      <c r="E82" s="22">
        <v>6.44</v>
      </c>
      <c r="F82" s="22">
        <v>40.01</v>
      </c>
      <c r="G82" s="22">
        <v>253</v>
      </c>
      <c r="H82" s="22">
        <v>0.04</v>
      </c>
      <c r="I82" s="22">
        <v>0.14000000000000001</v>
      </c>
      <c r="J82" s="22">
        <v>0</v>
      </c>
      <c r="K82" s="22">
        <v>0.03</v>
      </c>
      <c r="L82" s="22">
        <v>15.62</v>
      </c>
      <c r="M82" s="22">
        <v>36</v>
      </c>
      <c r="N82" s="22">
        <v>127.82</v>
      </c>
      <c r="O82" s="22">
        <v>2.86</v>
      </c>
      <c r="P82" s="46"/>
      <c r="Q82" s="47"/>
      <c r="R82" s="47"/>
      <c r="S82" s="47"/>
      <c r="T82" s="49"/>
      <c r="U82" s="49"/>
      <c r="V82" s="49"/>
      <c r="W82" s="49"/>
      <c r="X82" s="49"/>
      <c r="Y82" s="49"/>
      <c r="Z82" s="49"/>
      <c r="AA82" s="49"/>
      <c r="AB82" s="49"/>
      <c r="AC82" s="47"/>
      <c r="AD82" s="47"/>
      <c r="AE82" s="47"/>
    </row>
    <row r="83" spans="1:31" s="48" customFormat="1">
      <c r="A83" s="19">
        <v>1168</v>
      </c>
      <c r="B83" s="150" t="s">
        <v>84</v>
      </c>
      <c r="C83" s="151">
        <v>200</v>
      </c>
      <c r="D83" s="151">
        <v>1</v>
      </c>
      <c r="E83" s="151">
        <v>0</v>
      </c>
      <c r="F83" s="151">
        <v>13.4</v>
      </c>
      <c r="G83" s="151">
        <v>94</v>
      </c>
      <c r="H83" s="152">
        <v>0.02</v>
      </c>
      <c r="I83" s="152">
        <v>4</v>
      </c>
      <c r="J83" s="152">
        <v>0</v>
      </c>
      <c r="K83" s="22">
        <v>1</v>
      </c>
      <c r="L83" s="152">
        <v>16</v>
      </c>
      <c r="M83" s="152">
        <v>10</v>
      </c>
      <c r="N83" s="152">
        <v>18</v>
      </c>
      <c r="O83" s="152">
        <v>0.4</v>
      </c>
      <c r="P83" s="51"/>
      <c r="Q83" s="27"/>
      <c r="R83" s="51"/>
      <c r="S83" s="47"/>
      <c r="T83" s="47"/>
      <c r="U83" s="47"/>
      <c r="V83" s="47"/>
      <c r="W83" s="47"/>
      <c r="X83" s="47"/>
      <c r="Y83" s="47"/>
      <c r="Z83" s="47"/>
      <c r="AA83" s="47"/>
      <c r="AB83" s="47"/>
      <c r="AC83" s="11"/>
      <c r="AD83" s="47"/>
      <c r="AE83" s="47"/>
    </row>
    <row r="84" spans="1:31" s="48" customFormat="1">
      <c r="A84" s="19"/>
      <c r="B84" s="113" t="s">
        <v>33</v>
      </c>
      <c r="C84" s="21">
        <v>100</v>
      </c>
      <c r="D84" s="22">
        <v>0.4</v>
      </c>
      <c r="E84" s="22">
        <v>0.4</v>
      </c>
      <c r="F84" s="22">
        <v>9.8000000000000007</v>
      </c>
      <c r="G84" s="22">
        <v>44</v>
      </c>
      <c r="H84" s="22">
        <v>0.09</v>
      </c>
      <c r="I84" s="22">
        <v>0.04</v>
      </c>
      <c r="J84" s="22">
        <v>40</v>
      </c>
      <c r="K84" s="22">
        <v>0</v>
      </c>
      <c r="L84" s="22">
        <v>20</v>
      </c>
      <c r="M84" s="22">
        <v>0</v>
      </c>
      <c r="N84" s="22">
        <v>12</v>
      </c>
      <c r="O84" s="22">
        <v>0.6</v>
      </c>
      <c r="P84" s="51"/>
      <c r="Q84" s="27"/>
      <c r="R84" s="51"/>
      <c r="S84" s="47"/>
      <c r="T84" s="47"/>
      <c r="U84" s="47"/>
      <c r="V84" s="47"/>
      <c r="W84" s="47"/>
      <c r="X84" s="47"/>
      <c r="Y84" s="47"/>
      <c r="Z84" s="47"/>
      <c r="AA84" s="47"/>
      <c r="AB84" s="47"/>
      <c r="AC84" s="11"/>
      <c r="AD84" s="47"/>
      <c r="AE84" s="47"/>
    </row>
    <row r="85" spans="1:31" s="48" customFormat="1" ht="28.2">
      <c r="A85" s="19"/>
      <c r="B85" s="146" t="s">
        <v>101</v>
      </c>
      <c r="C85" s="21">
        <v>60</v>
      </c>
      <c r="D85" s="22">
        <v>4.2</v>
      </c>
      <c r="E85" s="22">
        <v>1</v>
      </c>
      <c r="F85" s="22">
        <v>16</v>
      </c>
      <c r="G85" s="22">
        <v>107</v>
      </c>
      <c r="H85" s="22">
        <v>0</v>
      </c>
      <c r="I85" s="22">
        <v>0.06</v>
      </c>
      <c r="J85" s="22">
        <v>0</v>
      </c>
      <c r="K85" s="22">
        <v>7.0000000000000001E-3</v>
      </c>
      <c r="L85" s="22">
        <v>14.7</v>
      </c>
      <c r="M85" s="22">
        <v>13.3</v>
      </c>
      <c r="N85" s="22">
        <v>60.9</v>
      </c>
      <c r="O85" s="22">
        <v>1.4</v>
      </c>
      <c r="P85" s="51"/>
      <c r="Q85" s="27"/>
      <c r="R85" s="51"/>
      <c r="S85" s="47"/>
      <c r="T85" s="47"/>
      <c r="U85" s="47"/>
      <c r="V85" s="47"/>
      <c r="W85" s="47"/>
      <c r="X85" s="47"/>
      <c r="Y85" s="47"/>
      <c r="Z85" s="47"/>
      <c r="AA85" s="47"/>
      <c r="AB85" s="47"/>
      <c r="AC85" s="11"/>
      <c r="AD85" s="47"/>
      <c r="AE85" s="47"/>
    </row>
    <row r="86" spans="1:31" s="48" customFormat="1">
      <c r="A86" s="19"/>
      <c r="B86" s="113" t="s">
        <v>25</v>
      </c>
      <c r="C86" s="22">
        <f>C79+C80+C81+C82+C83+C84+C85</f>
        <v>980</v>
      </c>
      <c r="D86" s="22">
        <f t="shared" ref="D86:O86" si="7">D79+D80+D81+D82+D83+D84+D85</f>
        <v>35.71</v>
      </c>
      <c r="E86" s="22">
        <f t="shared" si="7"/>
        <v>24.34</v>
      </c>
      <c r="F86" s="22">
        <f t="shared" si="7"/>
        <v>112.01</v>
      </c>
      <c r="G86" s="22">
        <f t="shared" si="7"/>
        <v>845.3</v>
      </c>
      <c r="H86" s="22">
        <f t="shared" si="7"/>
        <v>0.19</v>
      </c>
      <c r="I86" s="22">
        <f t="shared" si="7"/>
        <v>5.2099999999999991</v>
      </c>
      <c r="J86" s="22">
        <f t="shared" si="7"/>
        <v>78.25</v>
      </c>
      <c r="K86" s="22">
        <f t="shared" si="7"/>
        <v>34.987000000000002</v>
      </c>
      <c r="L86" s="22">
        <f t="shared" si="7"/>
        <v>144.53</v>
      </c>
      <c r="M86" s="22">
        <f t="shared" si="7"/>
        <v>147</v>
      </c>
      <c r="N86" s="22">
        <f t="shared" si="7"/>
        <v>581.82000000000005</v>
      </c>
      <c r="O86" s="22">
        <f t="shared" si="7"/>
        <v>15.13</v>
      </c>
      <c r="P86" s="46"/>
      <c r="Q86" s="47"/>
      <c r="R86" s="47"/>
      <c r="S86" s="47"/>
      <c r="T86" s="47"/>
      <c r="U86" s="47"/>
      <c r="V86" s="47"/>
      <c r="W86" s="47"/>
      <c r="X86" s="47"/>
      <c r="Y86" s="47"/>
      <c r="Z86" s="47"/>
      <c r="AA86" s="47"/>
      <c r="AB86" s="47"/>
      <c r="AC86" s="47"/>
      <c r="AD86" s="47"/>
      <c r="AE86" s="47"/>
    </row>
    <row r="87" spans="1:31" s="49" customFormat="1">
      <c r="A87" s="19"/>
      <c r="B87" s="34" t="s">
        <v>31</v>
      </c>
      <c r="C87" s="35"/>
      <c r="D87" s="36">
        <f t="shared" ref="D87:O87" si="8">D77+D86</f>
        <v>60.21</v>
      </c>
      <c r="E87" s="36">
        <f t="shared" si="8"/>
        <v>61.290000000000006</v>
      </c>
      <c r="F87" s="36">
        <f t="shared" si="8"/>
        <v>183.32</v>
      </c>
      <c r="G87" s="36">
        <f t="shared" si="8"/>
        <v>1573.1</v>
      </c>
      <c r="H87" s="36">
        <f t="shared" si="8"/>
        <v>0.4</v>
      </c>
      <c r="I87" s="36">
        <f t="shared" si="8"/>
        <v>5.3599999999999994</v>
      </c>
      <c r="J87" s="36">
        <f t="shared" si="8"/>
        <v>82.56</v>
      </c>
      <c r="K87" s="36">
        <f t="shared" si="8"/>
        <v>35.002000000000002</v>
      </c>
      <c r="L87" s="36">
        <f t="shared" si="8"/>
        <v>536.5</v>
      </c>
      <c r="M87" s="36">
        <f t="shared" si="8"/>
        <v>195.17000000000002</v>
      </c>
      <c r="N87" s="36">
        <f t="shared" si="8"/>
        <v>866.87000000000012</v>
      </c>
      <c r="O87" s="36">
        <f t="shared" si="8"/>
        <v>17.170000000000002</v>
      </c>
      <c r="S87" s="47"/>
      <c r="T87" s="47"/>
      <c r="U87" s="47"/>
      <c r="V87" s="47"/>
      <c r="W87" s="47"/>
      <c r="X87" s="47"/>
      <c r="Y87" s="47"/>
      <c r="Z87" s="47"/>
      <c r="AA87" s="47"/>
      <c r="AB87" s="47"/>
    </row>
    <row r="88" spans="1:31" s="48" customFormat="1">
      <c r="A88" s="37"/>
      <c r="B88" s="29"/>
      <c r="C88" s="38"/>
      <c r="D88" s="39"/>
      <c r="E88" s="39"/>
      <c r="F88" s="39"/>
      <c r="G88" s="39"/>
      <c r="H88" s="39"/>
      <c r="I88" s="39"/>
      <c r="J88" s="39"/>
      <c r="K88" s="39"/>
      <c r="L88" s="39"/>
      <c r="M88" s="39"/>
      <c r="N88" s="39"/>
      <c r="O88" s="39"/>
      <c r="P88" s="46"/>
      <c r="Q88" s="47"/>
      <c r="R88" s="47"/>
      <c r="S88" s="47"/>
      <c r="T88" s="50"/>
      <c r="U88" s="50"/>
      <c r="V88" s="50"/>
      <c r="W88" s="50"/>
      <c r="X88" s="50"/>
      <c r="Y88" s="50"/>
      <c r="Z88" s="50"/>
      <c r="AA88" s="50"/>
      <c r="AB88" s="50"/>
      <c r="AC88" s="47"/>
      <c r="AD88" s="47"/>
      <c r="AE88" s="47"/>
    </row>
    <row r="89" spans="1:31" s="48" customFormat="1">
      <c r="A89" s="37"/>
      <c r="B89" s="29"/>
      <c r="C89" s="38"/>
      <c r="D89" s="39"/>
      <c r="E89" s="39"/>
      <c r="F89" s="39"/>
      <c r="G89" s="39"/>
      <c r="H89" s="39"/>
      <c r="I89" s="39"/>
      <c r="J89" s="39"/>
      <c r="K89" s="39"/>
      <c r="L89" s="39"/>
      <c r="M89" s="39"/>
      <c r="N89" s="39"/>
      <c r="O89" s="39"/>
      <c r="P89" s="46"/>
      <c r="Q89" s="47"/>
      <c r="R89" s="47"/>
      <c r="S89" s="47"/>
      <c r="T89" s="50"/>
      <c r="U89" s="50"/>
      <c r="V89" s="50"/>
      <c r="W89" s="50"/>
      <c r="X89" s="50"/>
      <c r="Y89" s="50"/>
      <c r="Z89" s="50"/>
      <c r="AA89" s="50"/>
      <c r="AB89" s="50"/>
      <c r="AC89" s="47"/>
      <c r="AD89" s="47"/>
      <c r="AE89" s="47"/>
    </row>
    <row r="90" spans="1:31" s="48" customFormat="1">
      <c r="A90" s="37"/>
      <c r="B90" s="29"/>
      <c r="C90" s="39"/>
      <c r="D90" s="39"/>
      <c r="E90" s="39"/>
      <c r="F90" s="39"/>
      <c r="G90" s="39"/>
      <c r="H90" s="39"/>
      <c r="I90" s="39"/>
      <c r="J90" s="39"/>
      <c r="K90" s="39"/>
      <c r="L90" s="39"/>
      <c r="M90" s="39"/>
      <c r="N90" s="39"/>
      <c r="O90" s="39"/>
      <c r="P90" s="46"/>
      <c r="Q90" s="47"/>
      <c r="R90" s="47"/>
      <c r="S90" s="50"/>
      <c r="T90" s="47"/>
      <c r="U90" s="47"/>
      <c r="V90" s="47"/>
      <c r="W90" s="47"/>
      <c r="X90" s="47"/>
      <c r="Y90" s="47"/>
      <c r="Z90" s="47"/>
      <c r="AA90" s="47"/>
      <c r="AB90" s="47"/>
      <c r="AC90" s="47"/>
      <c r="AD90" s="47"/>
      <c r="AE90" s="47"/>
    </row>
    <row r="91" spans="1:31" s="48" customFormat="1">
      <c r="A91" s="52"/>
      <c r="B91" s="175"/>
      <c r="C91" s="175"/>
      <c r="D91" s="175"/>
      <c r="E91" s="175"/>
      <c r="F91" s="175"/>
      <c r="G91" s="175"/>
      <c r="H91" s="175"/>
      <c r="I91" s="175"/>
      <c r="J91" s="175"/>
      <c r="K91" s="175"/>
      <c r="L91" s="175"/>
      <c r="M91" s="175"/>
      <c r="N91" s="175"/>
      <c r="O91" s="175"/>
      <c r="P91" s="46"/>
      <c r="Q91" s="47"/>
      <c r="R91" s="47"/>
      <c r="S91" s="50"/>
      <c r="T91" s="47"/>
      <c r="U91" s="47"/>
      <c r="V91" s="47"/>
      <c r="W91" s="47"/>
      <c r="X91" s="47"/>
      <c r="Y91" s="47"/>
      <c r="Z91" s="47"/>
      <c r="AA91" s="47"/>
      <c r="AB91" s="47"/>
      <c r="AC91" s="47"/>
      <c r="AD91" s="47"/>
      <c r="AE91" s="47"/>
    </row>
    <row r="92" spans="1:31" s="48" customFormat="1">
      <c r="A92" s="37"/>
      <c r="B92" s="29"/>
      <c r="C92" s="38"/>
      <c r="D92" s="39"/>
      <c r="E92" s="39"/>
      <c r="F92" s="39"/>
      <c r="G92" s="39"/>
      <c r="H92" s="39"/>
      <c r="I92" s="39"/>
      <c r="J92" s="39"/>
      <c r="K92" s="39"/>
      <c r="L92" s="39"/>
      <c r="M92" s="39"/>
      <c r="N92" s="39"/>
      <c r="O92" s="39"/>
      <c r="P92" s="46"/>
      <c r="Q92" s="47"/>
      <c r="R92" s="47"/>
      <c r="S92" s="47"/>
      <c r="T92" s="47"/>
      <c r="U92" s="47"/>
      <c r="V92" s="47"/>
      <c r="W92" s="47"/>
      <c r="X92" s="47"/>
      <c r="Y92" s="47"/>
      <c r="Z92" s="47"/>
      <c r="AA92" s="47"/>
      <c r="AB92" s="47"/>
      <c r="AC92" s="47"/>
      <c r="AD92" s="47"/>
      <c r="AE92" s="47"/>
    </row>
    <row r="93" spans="1:31" s="48" customFormat="1" ht="30" customHeight="1">
      <c r="A93" s="37"/>
      <c r="B93" s="29"/>
      <c r="C93" s="38"/>
      <c r="D93" s="39"/>
      <c r="E93" s="39"/>
      <c r="F93" s="39"/>
      <c r="G93" s="39"/>
      <c r="H93" s="39"/>
      <c r="I93" s="39"/>
      <c r="J93" s="39"/>
      <c r="K93" s="39"/>
      <c r="L93" s="39"/>
      <c r="M93" s="39"/>
      <c r="N93" s="39"/>
      <c r="O93" s="39"/>
      <c r="P93" s="46"/>
      <c r="Q93" s="47"/>
      <c r="R93" s="47"/>
      <c r="S93" s="27"/>
      <c r="T93" s="27"/>
      <c r="U93" s="174"/>
      <c r="V93" s="174"/>
      <c r="W93" s="174"/>
      <c r="X93" s="174"/>
      <c r="Y93" s="174"/>
      <c r="Z93" s="11"/>
      <c r="AA93" s="11"/>
      <c r="AB93" s="11"/>
      <c r="AC93" s="47"/>
      <c r="AD93" s="47"/>
      <c r="AE93" s="47"/>
    </row>
    <row r="94" spans="1:31" s="48" customFormat="1">
      <c r="A94" s="37"/>
      <c r="B94" s="29"/>
      <c r="C94" s="38"/>
      <c r="D94" s="39"/>
      <c r="E94" s="39"/>
      <c r="F94" s="39"/>
      <c r="G94" s="39"/>
      <c r="H94" s="39"/>
      <c r="I94" s="39"/>
      <c r="J94" s="39"/>
      <c r="K94" s="39"/>
      <c r="L94" s="39"/>
      <c r="M94" s="39"/>
      <c r="N94" s="39"/>
      <c r="O94" s="39"/>
      <c r="P94" s="46"/>
      <c r="Q94" s="47"/>
      <c r="R94" s="47"/>
      <c r="S94" s="47"/>
      <c r="T94" s="47"/>
      <c r="U94" s="47"/>
      <c r="V94" s="47"/>
      <c r="W94" s="47"/>
      <c r="X94" s="47"/>
      <c r="Y94" s="47"/>
      <c r="Z94" s="47"/>
      <c r="AA94" s="47"/>
      <c r="AB94" s="47"/>
      <c r="AC94" s="47"/>
      <c r="AD94" s="47"/>
      <c r="AE94" s="47"/>
    </row>
    <row r="95" spans="1:31" s="43" customFormat="1">
      <c r="A95" s="37"/>
      <c r="B95" s="29"/>
      <c r="C95" s="38"/>
      <c r="D95" s="39"/>
      <c r="E95" s="39"/>
      <c r="F95" s="39"/>
      <c r="G95" s="39"/>
      <c r="H95" s="39"/>
      <c r="I95" s="39"/>
      <c r="J95" s="39"/>
      <c r="K95" s="39"/>
      <c r="L95" s="39"/>
      <c r="M95" s="39"/>
      <c r="N95" s="39"/>
      <c r="O95" s="39"/>
      <c r="S95" s="6"/>
      <c r="T95" s="6"/>
      <c r="U95" s="6"/>
      <c r="V95" s="6"/>
      <c r="W95" s="6"/>
      <c r="X95" s="6"/>
      <c r="Y95" s="6"/>
      <c r="Z95" s="6"/>
      <c r="AA95" s="6"/>
      <c r="AB95" s="6"/>
    </row>
    <row r="96" spans="1:31">
      <c r="A96" s="37"/>
      <c r="B96" s="29"/>
      <c r="C96" s="38"/>
      <c r="D96" s="39"/>
      <c r="E96" s="39"/>
      <c r="F96" s="39"/>
      <c r="G96" s="39"/>
      <c r="H96" s="39"/>
      <c r="I96" s="39"/>
      <c r="J96" s="39"/>
      <c r="K96" s="39"/>
      <c r="L96" s="39"/>
      <c r="M96" s="39"/>
      <c r="N96" s="39"/>
      <c r="O96" s="39"/>
      <c r="T96" s="31"/>
      <c r="U96" s="31"/>
      <c r="V96" s="31"/>
      <c r="W96" s="31"/>
      <c r="X96" s="31"/>
      <c r="Y96" s="31"/>
      <c r="Z96" s="31"/>
      <c r="AA96" s="31"/>
      <c r="AB96" s="31"/>
    </row>
    <row r="97" spans="1:31">
      <c r="A97" s="37"/>
      <c r="B97" s="29"/>
      <c r="C97" s="39"/>
      <c r="D97" s="39"/>
      <c r="E97" s="39"/>
      <c r="F97" s="39"/>
      <c r="G97" s="39"/>
      <c r="H97" s="39"/>
      <c r="I97" s="39"/>
      <c r="J97" s="39"/>
      <c r="K97" s="39"/>
      <c r="L97" s="39"/>
      <c r="M97" s="39"/>
      <c r="N97" s="39"/>
      <c r="O97" s="39"/>
      <c r="S97" s="43"/>
    </row>
    <row r="98" spans="1:31" s="43" customFormat="1">
      <c r="A98" s="160" t="s">
        <v>44</v>
      </c>
      <c r="B98" s="160"/>
      <c r="C98" s="160"/>
      <c r="D98" s="160"/>
      <c r="E98" s="160"/>
      <c r="F98" s="160"/>
      <c r="G98" s="160"/>
      <c r="H98" s="160"/>
      <c r="I98" s="160"/>
      <c r="J98" s="160"/>
      <c r="K98" s="160"/>
      <c r="L98" s="160"/>
      <c r="M98" s="160"/>
      <c r="N98" s="160"/>
      <c r="O98" s="160"/>
    </row>
    <row r="99" spans="1:31">
      <c r="A99" s="162" t="s">
        <v>1</v>
      </c>
      <c r="B99" s="180" t="s">
        <v>2</v>
      </c>
      <c r="C99" s="180" t="s">
        <v>3</v>
      </c>
      <c r="D99" s="179" t="s">
        <v>4</v>
      </c>
      <c r="E99" s="179"/>
      <c r="F99" s="179"/>
      <c r="G99" s="180" t="s">
        <v>5</v>
      </c>
      <c r="H99" s="179" t="s">
        <v>6</v>
      </c>
      <c r="I99" s="179"/>
      <c r="J99" s="179"/>
      <c r="K99" s="179"/>
      <c r="L99" s="179" t="s">
        <v>7</v>
      </c>
      <c r="M99" s="179"/>
      <c r="N99" s="179"/>
      <c r="O99" s="179"/>
    </row>
    <row r="100" spans="1:31">
      <c r="A100" s="162"/>
      <c r="B100" s="180"/>
      <c r="C100" s="180"/>
      <c r="D100" s="58" t="s">
        <v>8</v>
      </c>
      <c r="E100" s="58" t="s">
        <v>9</v>
      </c>
      <c r="F100" s="58" t="s">
        <v>10</v>
      </c>
      <c r="G100" s="180"/>
      <c r="H100" s="64" t="s">
        <v>11</v>
      </c>
      <c r="I100" s="64" t="s">
        <v>12</v>
      </c>
      <c r="J100" s="64" t="s">
        <v>13</v>
      </c>
      <c r="K100" s="64" t="s">
        <v>14</v>
      </c>
      <c r="L100" s="64" t="s">
        <v>15</v>
      </c>
      <c r="M100" s="64" t="s">
        <v>16</v>
      </c>
      <c r="N100" s="64" t="s">
        <v>17</v>
      </c>
      <c r="O100" s="64" t="s">
        <v>18</v>
      </c>
      <c r="S100" s="43"/>
    </row>
    <row r="101" spans="1:31">
      <c r="A101" s="44"/>
      <c r="B101" s="170" t="s">
        <v>19</v>
      </c>
      <c r="C101" s="171"/>
      <c r="D101" s="171"/>
      <c r="E101" s="171"/>
      <c r="F101" s="171"/>
      <c r="G101" s="171"/>
      <c r="H101" s="171"/>
      <c r="I101" s="171"/>
      <c r="J101" s="171"/>
      <c r="K101" s="171"/>
      <c r="L101" s="171"/>
      <c r="M101" s="171"/>
      <c r="N101" s="171"/>
      <c r="O101" s="172"/>
      <c r="T101" s="31"/>
      <c r="U101" s="31"/>
      <c r="V101" s="31"/>
      <c r="W101" s="31"/>
      <c r="X101" s="31"/>
      <c r="Y101" s="31"/>
      <c r="Z101" s="31"/>
      <c r="AA101" s="31"/>
      <c r="AB101" s="31"/>
    </row>
    <row r="102" spans="1:31" s="31" customFormat="1">
      <c r="A102" s="19">
        <v>572</v>
      </c>
      <c r="B102" s="20" t="s">
        <v>45</v>
      </c>
      <c r="C102" s="21">
        <v>40</v>
      </c>
      <c r="D102" s="22">
        <v>5.0999999999999996</v>
      </c>
      <c r="E102" s="22">
        <v>4.5999999999999996</v>
      </c>
      <c r="F102" s="22">
        <v>0.3</v>
      </c>
      <c r="G102" s="22">
        <v>63</v>
      </c>
      <c r="H102" s="22">
        <v>0.1</v>
      </c>
      <c r="I102" s="22">
        <v>0.03</v>
      </c>
      <c r="J102" s="22">
        <v>0</v>
      </c>
      <c r="K102" s="22">
        <v>0</v>
      </c>
      <c r="L102" s="22">
        <v>22</v>
      </c>
      <c r="M102" s="22">
        <v>21.6</v>
      </c>
      <c r="N102" s="22">
        <v>74</v>
      </c>
      <c r="O102" s="22">
        <v>1.08</v>
      </c>
      <c r="T102" s="43"/>
      <c r="U102" s="43"/>
      <c r="V102" s="43"/>
      <c r="W102" s="43"/>
      <c r="X102" s="43"/>
      <c r="Y102" s="43"/>
      <c r="Z102" s="43"/>
      <c r="AA102" s="43"/>
      <c r="AB102" s="43"/>
    </row>
    <row r="103" spans="1:31" s="43" customFormat="1">
      <c r="A103" s="19">
        <v>619</v>
      </c>
      <c r="B103" s="113" t="s">
        <v>52</v>
      </c>
      <c r="C103" s="21">
        <v>150</v>
      </c>
      <c r="D103" s="22">
        <v>14.9</v>
      </c>
      <c r="E103" s="22">
        <v>11</v>
      </c>
      <c r="F103" s="22">
        <v>12.8</v>
      </c>
      <c r="G103" s="22">
        <v>143</v>
      </c>
      <c r="H103" s="22">
        <v>0.25</v>
      </c>
      <c r="I103" s="22">
        <v>0.6</v>
      </c>
      <c r="J103" s="22">
        <v>0.03</v>
      </c>
      <c r="K103" s="22">
        <v>12</v>
      </c>
      <c r="L103" s="22">
        <v>348</v>
      </c>
      <c r="M103" s="22">
        <v>8</v>
      </c>
      <c r="N103" s="22">
        <v>6</v>
      </c>
      <c r="O103" s="22">
        <v>0</v>
      </c>
      <c r="T103" s="6"/>
      <c r="U103" s="6"/>
      <c r="V103" s="6"/>
      <c r="W103" s="6"/>
      <c r="X103" s="6"/>
      <c r="Y103" s="6"/>
      <c r="Z103" s="6"/>
      <c r="AA103" s="6"/>
      <c r="AB103" s="6"/>
    </row>
    <row r="104" spans="1:31" s="43" customFormat="1">
      <c r="A104" s="19"/>
      <c r="B104" s="113" t="s">
        <v>86</v>
      </c>
      <c r="C104" s="21">
        <v>95</v>
      </c>
      <c r="D104" s="22">
        <v>2.8</v>
      </c>
      <c r="E104" s="22">
        <v>2.5</v>
      </c>
      <c r="F104" s="22">
        <v>4.5</v>
      </c>
      <c r="G104" s="22">
        <v>56.5</v>
      </c>
      <c r="H104" s="22">
        <v>0.1</v>
      </c>
      <c r="I104" s="22">
        <v>0.7</v>
      </c>
      <c r="J104" s="22">
        <v>0.1</v>
      </c>
      <c r="K104" s="22">
        <v>0</v>
      </c>
      <c r="L104" s="22">
        <v>240</v>
      </c>
      <c r="M104" s="22">
        <v>28</v>
      </c>
      <c r="N104" s="22">
        <v>119</v>
      </c>
      <c r="O104" s="22">
        <v>0.2</v>
      </c>
      <c r="T104" s="6"/>
      <c r="U104" s="6"/>
      <c r="V104" s="6"/>
      <c r="W104" s="6"/>
      <c r="X104" s="6"/>
      <c r="Y104" s="6"/>
      <c r="Z104" s="6"/>
      <c r="AA104" s="6"/>
      <c r="AB104" s="6"/>
    </row>
    <row r="105" spans="1:31" s="66" customFormat="1">
      <c r="A105" s="19">
        <v>1167</v>
      </c>
      <c r="B105" s="20" t="s">
        <v>22</v>
      </c>
      <c r="C105" s="26">
        <v>200</v>
      </c>
      <c r="D105" s="22">
        <v>0.2</v>
      </c>
      <c r="E105" s="22">
        <v>0.05</v>
      </c>
      <c r="F105" s="22">
        <v>15.01</v>
      </c>
      <c r="G105" s="22">
        <v>61.3</v>
      </c>
      <c r="H105" s="22">
        <v>0.03</v>
      </c>
      <c r="I105" s="22">
        <v>0</v>
      </c>
      <c r="J105" s="22">
        <v>0.03</v>
      </c>
      <c r="K105" s="22">
        <v>0</v>
      </c>
      <c r="L105" s="22">
        <v>9.67</v>
      </c>
      <c r="M105" s="22">
        <v>3.29</v>
      </c>
      <c r="N105" s="22">
        <v>0.04</v>
      </c>
      <c r="O105" s="22">
        <v>0.04</v>
      </c>
      <c r="P105" s="65"/>
      <c r="U105" s="181" t="s">
        <v>37</v>
      </c>
      <c r="V105" s="181"/>
      <c r="W105" s="181"/>
      <c r="X105" s="181"/>
      <c r="Y105" s="181"/>
      <c r="Z105" s="67"/>
      <c r="AA105" s="67"/>
      <c r="AB105" s="67"/>
    </row>
    <row r="106" spans="1:31">
      <c r="A106" s="19"/>
      <c r="B106" s="20" t="s">
        <v>24</v>
      </c>
      <c r="C106" s="21">
        <v>100</v>
      </c>
      <c r="D106" s="22">
        <v>7.5</v>
      </c>
      <c r="E106" s="22">
        <v>2.9</v>
      </c>
      <c r="F106" s="22">
        <v>51.4</v>
      </c>
      <c r="G106" s="22">
        <v>262</v>
      </c>
      <c r="H106" s="22">
        <v>0</v>
      </c>
      <c r="I106" s="22">
        <v>0.09</v>
      </c>
      <c r="J106" s="22">
        <v>0</v>
      </c>
      <c r="K106" s="22">
        <v>0</v>
      </c>
      <c r="L106" s="22">
        <v>16</v>
      </c>
      <c r="M106" s="22">
        <v>22.4</v>
      </c>
      <c r="N106" s="22">
        <v>55.04</v>
      </c>
      <c r="O106" s="22">
        <v>1.02</v>
      </c>
    </row>
    <row r="107" spans="1:31" s="31" customFormat="1">
      <c r="A107" s="19"/>
      <c r="B107" s="20" t="s">
        <v>25</v>
      </c>
      <c r="C107" s="22">
        <f>C102+C103+C104+C105+C106</f>
        <v>585</v>
      </c>
      <c r="D107" s="22">
        <f t="shared" ref="D107:O107" si="9">D102+D103+D104+D105+D106</f>
        <v>30.5</v>
      </c>
      <c r="E107" s="22">
        <f t="shared" si="9"/>
        <v>21.05</v>
      </c>
      <c r="F107" s="22">
        <f t="shared" si="9"/>
        <v>84.009999999999991</v>
      </c>
      <c r="G107" s="22">
        <f t="shared" si="9"/>
        <v>585.79999999999995</v>
      </c>
      <c r="H107" s="22">
        <f t="shared" si="9"/>
        <v>0.48</v>
      </c>
      <c r="I107" s="22">
        <f t="shared" si="9"/>
        <v>1.4200000000000002</v>
      </c>
      <c r="J107" s="22">
        <f t="shared" si="9"/>
        <v>0.16</v>
      </c>
      <c r="K107" s="22">
        <f t="shared" si="9"/>
        <v>12</v>
      </c>
      <c r="L107" s="22">
        <f t="shared" si="9"/>
        <v>635.66999999999996</v>
      </c>
      <c r="M107" s="22">
        <f t="shared" si="9"/>
        <v>83.289999999999992</v>
      </c>
      <c r="N107" s="22">
        <f t="shared" si="9"/>
        <v>254.07999999999998</v>
      </c>
      <c r="O107" s="22">
        <f t="shared" si="9"/>
        <v>2.34</v>
      </c>
      <c r="S107" s="6"/>
      <c r="T107" s="6"/>
      <c r="U107" s="6"/>
      <c r="V107" s="6"/>
      <c r="W107" s="6"/>
      <c r="X107" s="6"/>
      <c r="Y107" s="6"/>
      <c r="Z107" s="6"/>
      <c r="AA107" s="6"/>
      <c r="AB107" s="6"/>
    </row>
    <row r="108" spans="1:31" s="43" customFormat="1">
      <c r="A108" s="44"/>
      <c r="B108" s="170" t="s">
        <v>26</v>
      </c>
      <c r="C108" s="171"/>
      <c r="D108" s="171"/>
      <c r="E108" s="171"/>
      <c r="F108" s="171"/>
      <c r="G108" s="171"/>
      <c r="H108" s="171"/>
      <c r="I108" s="171"/>
      <c r="J108" s="171"/>
      <c r="K108" s="171"/>
      <c r="L108" s="171"/>
      <c r="M108" s="171"/>
      <c r="N108" s="171"/>
      <c r="O108" s="172"/>
      <c r="S108" s="6"/>
      <c r="T108" s="6"/>
      <c r="U108" s="6"/>
      <c r="V108" s="6"/>
      <c r="W108" s="6"/>
      <c r="X108" s="6"/>
      <c r="Y108" s="6"/>
      <c r="Z108" s="6"/>
      <c r="AA108" s="6"/>
      <c r="AB108" s="6"/>
    </row>
    <row r="109" spans="1:31">
      <c r="A109" s="19">
        <v>15</v>
      </c>
      <c r="B109" s="127" t="s">
        <v>91</v>
      </c>
      <c r="C109" s="128">
        <v>100</v>
      </c>
      <c r="D109" s="129">
        <v>2.98</v>
      </c>
      <c r="E109" s="129">
        <v>6.15</v>
      </c>
      <c r="F109" s="129">
        <v>3.73</v>
      </c>
      <c r="G109" s="129">
        <v>74.2</v>
      </c>
      <c r="H109" s="129">
        <v>0</v>
      </c>
      <c r="I109" s="129">
        <v>0.75</v>
      </c>
      <c r="J109" s="129">
        <v>29.37</v>
      </c>
      <c r="K109" s="129">
        <v>4.7699999999999996</v>
      </c>
      <c r="L109" s="129">
        <v>25.59</v>
      </c>
      <c r="M109" s="129">
        <v>25.32</v>
      </c>
      <c r="N109" s="129">
        <v>33.6</v>
      </c>
      <c r="O109" s="129">
        <v>1.1599999999999999</v>
      </c>
    </row>
    <row r="110" spans="1:31" s="48" customFormat="1">
      <c r="A110" s="19">
        <v>334</v>
      </c>
      <c r="B110" s="20" t="s">
        <v>46</v>
      </c>
      <c r="C110" s="21">
        <v>250</v>
      </c>
      <c r="D110" s="22">
        <v>2.8</v>
      </c>
      <c r="E110" s="22">
        <v>2.25</v>
      </c>
      <c r="F110" s="22">
        <v>18.899999999999999</v>
      </c>
      <c r="G110" s="22">
        <v>108</v>
      </c>
      <c r="H110" s="22">
        <v>0.57999999999999996</v>
      </c>
      <c r="I110" s="22">
        <v>0.03</v>
      </c>
      <c r="J110" s="22">
        <v>12.35</v>
      </c>
      <c r="K110" s="22">
        <v>0</v>
      </c>
      <c r="L110" s="22">
        <v>13.42</v>
      </c>
      <c r="M110" s="22">
        <v>2.5000000000000001E-2</v>
      </c>
      <c r="N110" s="22">
        <v>0</v>
      </c>
      <c r="O110" s="22">
        <v>0.44</v>
      </c>
      <c r="P110" s="46"/>
      <c r="Q110" s="47"/>
      <c r="R110" s="47"/>
      <c r="S110" s="49"/>
      <c r="T110" s="47"/>
      <c r="U110" s="47"/>
      <c r="V110" s="47"/>
      <c r="W110" s="47"/>
      <c r="X110" s="47"/>
      <c r="Y110" s="47"/>
      <c r="Z110" s="47"/>
      <c r="AA110" s="47"/>
      <c r="AB110" s="47"/>
      <c r="AC110" s="47"/>
      <c r="AD110" s="47"/>
      <c r="AE110" s="47"/>
    </row>
    <row r="111" spans="1:31" s="48" customFormat="1" ht="28.2">
      <c r="A111" s="19">
        <v>666</v>
      </c>
      <c r="B111" s="146" t="s">
        <v>106</v>
      </c>
      <c r="C111" s="21">
        <v>90</v>
      </c>
      <c r="D111" s="22">
        <v>19.600000000000001</v>
      </c>
      <c r="E111" s="22">
        <v>9.1999999999999993</v>
      </c>
      <c r="F111" s="22">
        <v>8.5</v>
      </c>
      <c r="G111" s="22">
        <v>136.1</v>
      </c>
      <c r="H111" s="22">
        <v>0.03</v>
      </c>
      <c r="I111" s="22">
        <v>0.11</v>
      </c>
      <c r="J111" s="22">
        <v>0.72</v>
      </c>
      <c r="K111" s="22">
        <v>0.33</v>
      </c>
      <c r="L111" s="22">
        <v>55.76</v>
      </c>
      <c r="M111" s="22">
        <v>23.84</v>
      </c>
      <c r="N111" s="22">
        <v>255.03</v>
      </c>
      <c r="O111" s="22">
        <v>0.64</v>
      </c>
      <c r="P111" s="46"/>
      <c r="Q111" s="47"/>
      <c r="R111" s="47"/>
      <c r="S111" s="47"/>
      <c r="T111" s="47"/>
      <c r="U111" s="47"/>
      <c r="V111" s="47"/>
      <c r="W111" s="47"/>
      <c r="X111" s="47"/>
      <c r="Y111" s="47"/>
      <c r="Z111" s="47"/>
      <c r="AA111" s="47"/>
      <c r="AB111" s="47"/>
      <c r="AC111" s="47"/>
      <c r="AD111" s="47"/>
      <c r="AE111" s="47"/>
    </row>
    <row r="112" spans="1:31" s="48" customFormat="1">
      <c r="A112" s="19">
        <v>903</v>
      </c>
      <c r="B112" s="20" t="s">
        <v>29</v>
      </c>
      <c r="C112" s="21">
        <v>150</v>
      </c>
      <c r="D112" s="22">
        <v>2.7</v>
      </c>
      <c r="E112" s="22">
        <v>4.68</v>
      </c>
      <c r="F112" s="22">
        <v>17.55</v>
      </c>
      <c r="G112" s="22">
        <v>123.3</v>
      </c>
      <c r="H112" s="22">
        <v>0.08</v>
      </c>
      <c r="I112" s="22">
        <v>0.6</v>
      </c>
      <c r="J112" s="22">
        <v>32.340000000000003</v>
      </c>
      <c r="K112" s="22">
        <v>0.5</v>
      </c>
      <c r="L112" s="22">
        <v>82.6</v>
      </c>
      <c r="M112" s="22">
        <v>42.32</v>
      </c>
      <c r="N112" s="22">
        <v>197.8</v>
      </c>
      <c r="O112" s="22">
        <v>0</v>
      </c>
      <c r="P112" s="46"/>
      <c r="Q112" s="47"/>
      <c r="R112" s="47"/>
      <c r="S112" s="47"/>
      <c r="T112" s="47"/>
      <c r="U112" s="47"/>
      <c r="V112" s="47"/>
      <c r="W112" s="47"/>
      <c r="X112" s="47"/>
      <c r="Y112" s="47"/>
      <c r="Z112" s="47"/>
      <c r="AA112" s="47"/>
      <c r="AB112" s="47"/>
      <c r="AC112" s="47"/>
      <c r="AD112" s="47"/>
      <c r="AE112" s="47"/>
    </row>
    <row r="113" spans="1:31" s="48" customFormat="1">
      <c r="A113" s="19">
        <v>1081</v>
      </c>
      <c r="B113" s="20" t="s">
        <v>43</v>
      </c>
      <c r="C113" s="21">
        <v>200</v>
      </c>
      <c r="D113" s="22">
        <v>0.56000000000000005</v>
      </c>
      <c r="E113" s="22">
        <v>0</v>
      </c>
      <c r="F113" s="22">
        <v>25.23</v>
      </c>
      <c r="G113" s="22">
        <v>103.2</v>
      </c>
      <c r="H113" s="22">
        <v>0</v>
      </c>
      <c r="I113" s="22">
        <v>0.04</v>
      </c>
      <c r="J113" s="22">
        <v>3.6</v>
      </c>
      <c r="K113" s="22">
        <v>0</v>
      </c>
      <c r="L113" s="22">
        <v>20</v>
      </c>
      <c r="M113" s="22">
        <v>0</v>
      </c>
      <c r="N113" s="22">
        <v>12</v>
      </c>
      <c r="O113" s="22">
        <v>0.4</v>
      </c>
      <c r="P113" s="46"/>
      <c r="Q113" s="47"/>
      <c r="R113" s="47"/>
      <c r="S113" s="47"/>
      <c r="T113" s="47"/>
      <c r="U113" s="47"/>
      <c r="V113" s="47"/>
      <c r="W113" s="47"/>
      <c r="X113" s="47"/>
      <c r="Y113" s="47"/>
      <c r="Z113" s="47"/>
      <c r="AA113" s="47"/>
      <c r="AB113" s="47"/>
      <c r="AC113" s="47"/>
      <c r="AD113" s="47"/>
      <c r="AE113" s="47"/>
    </row>
    <row r="114" spans="1:31" s="48" customFormat="1" ht="28.2">
      <c r="A114" s="19"/>
      <c r="B114" s="146" t="s">
        <v>101</v>
      </c>
      <c r="C114" s="21">
        <v>60</v>
      </c>
      <c r="D114" s="22">
        <v>4.2</v>
      </c>
      <c r="E114" s="22">
        <v>1</v>
      </c>
      <c r="F114" s="22">
        <v>16</v>
      </c>
      <c r="G114" s="22">
        <v>107</v>
      </c>
      <c r="H114" s="22">
        <v>0</v>
      </c>
      <c r="I114" s="22">
        <v>0.06</v>
      </c>
      <c r="J114" s="22">
        <v>0</v>
      </c>
      <c r="K114" s="22">
        <v>7.0000000000000001E-3</v>
      </c>
      <c r="L114" s="22">
        <v>14.7</v>
      </c>
      <c r="M114" s="22">
        <v>13.3</v>
      </c>
      <c r="N114" s="22">
        <v>60.9</v>
      </c>
      <c r="O114" s="22">
        <v>1.4</v>
      </c>
      <c r="P114" s="46"/>
      <c r="Q114" s="47"/>
      <c r="R114" s="47"/>
      <c r="S114" s="47"/>
      <c r="T114" s="47"/>
      <c r="U114" s="47"/>
      <c r="V114" s="47"/>
      <c r="W114" s="47"/>
      <c r="X114" s="47"/>
      <c r="Y114" s="47"/>
      <c r="Z114" s="47"/>
      <c r="AA114" s="47"/>
      <c r="AB114" s="47"/>
      <c r="AC114" s="47"/>
      <c r="AD114" s="47"/>
      <c r="AE114" s="47"/>
    </row>
    <row r="115" spans="1:31" s="48" customFormat="1">
      <c r="A115" s="19"/>
      <c r="B115" s="127" t="s">
        <v>112</v>
      </c>
      <c r="C115" s="21">
        <v>20</v>
      </c>
      <c r="D115" s="22">
        <v>3</v>
      </c>
      <c r="E115" s="22">
        <v>3.9</v>
      </c>
      <c r="F115" s="22">
        <v>29.8</v>
      </c>
      <c r="G115" s="22">
        <v>166.8</v>
      </c>
      <c r="H115" s="22">
        <v>0</v>
      </c>
      <c r="I115" s="22">
        <v>0</v>
      </c>
      <c r="J115" s="22">
        <v>0</v>
      </c>
      <c r="K115" s="22">
        <v>0</v>
      </c>
      <c r="L115" s="22">
        <v>10.1</v>
      </c>
      <c r="M115" s="22">
        <v>11.6</v>
      </c>
      <c r="N115" s="22">
        <v>12</v>
      </c>
      <c r="O115" s="22">
        <v>0.5</v>
      </c>
      <c r="P115" s="46"/>
      <c r="Q115" s="47"/>
      <c r="R115" s="47"/>
      <c r="S115" s="47"/>
      <c r="T115" s="47"/>
      <c r="U115" s="47"/>
      <c r="V115" s="47"/>
      <c r="W115" s="47"/>
      <c r="X115" s="47"/>
      <c r="Y115" s="47"/>
      <c r="Z115" s="47"/>
      <c r="AA115" s="47"/>
      <c r="AB115" s="47"/>
      <c r="AC115" s="47"/>
      <c r="AD115" s="47"/>
      <c r="AE115" s="47"/>
    </row>
    <row r="116" spans="1:31" s="48" customFormat="1">
      <c r="A116" s="19"/>
      <c r="B116" s="20" t="s">
        <v>33</v>
      </c>
      <c r="C116" s="21">
        <v>100</v>
      </c>
      <c r="D116" s="22">
        <v>0.4</v>
      </c>
      <c r="E116" s="22">
        <v>0.4</v>
      </c>
      <c r="F116" s="22">
        <v>9.8000000000000007</v>
      </c>
      <c r="G116" s="22">
        <v>44</v>
      </c>
      <c r="H116" s="22">
        <v>0.09</v>
      </c>
      <c r="I116" s="22">
        <v>0.04</v>
      </c>
      <c r="J116" s="22">
        <v>40</v>
      </c>
      <c r="K116" s="22">
        <v>0</v>
      </c>
      <c r="L116" s="22">
        <v>20</v>
      </c>
      <c r="M116" s="22">
        <v>0</v>
      </c>
      <c r="N116" s="22">
        <v>12</v>
      </c>
      <c r="O116" s="111">
        <v>4</v>
      </c>
      <c r="P116" s="46"/>
      <c r="Q116" s="47"/>
      <c r="R116" s="47"/>
      <c r="S116" s="47"/>
      <c r="T116" s="47"/>
      <c r="U116" s="47"/>
      <c r="V116" s="47"/>
      <c r="W116" s="47"/>
      <c r="X116" s="47"/>
      <c r="Y116" s="47"/>
      <c r="Z116" s="47"/>
      <c r="AA116" s="47"/>
      <c r="AB116" s="47"/>
      <c r="AC116" s="47"/>
      <c r="AD116" s="47"/>
      <c r="AE116" s="47"/>
    </row>
    <row r="117" spans="1:31" s="49" customFormat="1">
      <c r="A117" s="19"/>
      <c r="B117" s="20" t="s">
        <v>25</v>
      </c>
      <c r="C117" s="21">
        <f t="shared" ref="C117:O117" si="10">C109+C110+C111+C112+C113+C114+C115+C116</f>
        <v>970</v>
      </c>
      <c r="D117" s="21">
        <f t="shared" si="10"/>
        <v>36.24</v>
      </c>
      <c r="E117" s="21">
        <f t="shared" si="10"/>
        <v>27.58</v>
      </c>
      <c r="F117" s="21">
        <f t="shared" si="10"/>
        <v>129.51</v>
      </c>
      <c r="G117" s="21">
        <f t="shared" si="10"/>
        <v>862.59999999999991</v>
      </c>
      <c r="H117" s="21">
        <f t="shared" si="10"/>
        <v>0.77999999999999992</v>
      </c>
      <c r="I117" s="21">
        <f t="shared" si="10"/>
        <v>1.6300000000000001</v>
      </c>
      <c r="J117" s="21">
        <f t="shared" si="10"/>
        <v>118.38</v>
      </c>
      <c r="K117" s="21">
        <f t="shared" si="10"/>
        <v>5.6069999999999993</v>
      </c>
      <c r="L117" s="21">
        <f t="shared" si="10"/>
        <v>242.17</v>
      </c>
      <c r="M117" s="21">
        <f t="shared" si="10"/>
        <v>116.40499999999999</v>
      </c>
      <c r="N117" s="21">
        <f t="shared" si="10"/>
        <v>583.33000000000004</v>
      </c>
      <c r="O117" s="21">
        <f t="shared" si="10"/>
        <v>8.5399999999999991</v>
      </c>
      <c r="S117" s="47"/>
      <c r="T117" s="47"/>
      <c r="U117" s="47"/>
      <c r="V117" s="47"/>
      <c r="W117" s="47"/>
      <c r="X117" s="47"/>
      <c r="Y117" s="47"/>
      <c r="Z117" s="47"/>
      <c r="AA117" s="47"/>
      <c r="AB117" s="47"/>
    </row>
    <row r="118" spans="1:31" s="48" customFormat="1">
      <c r="A118" s="115"/>
      <c r="B118" s="116" t="s">
        <v>31</v>
      </c>
      <c r="C118" s="117"/>
      <c r="D118" s="118">
        <f t="shared" ref="D118:O118" si="11">D107+D117</f>
        <v>66.740000000000009</v>
      </c>
      <c r="E118" s="118">
        <f t="shared" si="11"/>
        <v>48.629999999999995</v>
      </c>
      <c r="F118" s="118">
        <f t="shared" si="11"/>
        <v>213.51999999999998</v>
      </c>
      <c r="G118" s="118">
        <f t="shared" si="11"/>
        <v>1448.3999999999999</v>
      </c>
      <c r="H118" s="118">
        <f t="shared" si="11"/>
        <v>1.2599999999999998</v>
      </c>
      <c r="I118" s="118">
        <f t="shared" si="11"/>
        <v>3.0500000000000003</v>
      </c>
      <c r="J118" s="118">
        <f t="shared" si="11"/>
        <v>118.53999999999999</v>
      </c>
      <c r="K118" s="118">
        <f t="shared" si="11"/>
        <v>17.606999999999999</v>
      </c>
      <c r="L118" s="118">
        <f t="shared" si="11"/>
        <v>877.83999999999992</v>
      </c>
      <c r="M118" s="118">
        <f t="shared" si="11"/>
        <v>199.69499999999999</v>
      </c>
      <c r="N118" s="118">
        <f t="shared" si="11"/>
        <v>837.41000000000008</v>
      </c>
      <c r="O118" s="118">
        <f t="shared" si="11"/>
        <v>10.879999999999999</v>
      </c>
      <c r="P118" s="46"/>
      <c r="Q118" s="47"/>
      <c r="R118" s="47"/>
      <c r="S118" s="50"/>
      <c r="T118" s="47"/>
      <c r="U118" s="47"/>
      <c r="V118" s="47"/>
      <c r="W118" s="47"/>
      <c r="X118" s="47"/>
      <c r="Y118" s="47"/>
      <c r="Z118" s="47"/>
      <c r="AA118" s="47"/>
      <c r="AB118" s="47"/>
      <c r="AC118" s="47"/>
      <c r="AD118" s="47"/>
      <c r="AE118" s="47"/>
    </row>
    <row r="119" spans="1:31" s="48" customFormat="1">
      <c r="A119" s="37"/>
      <c r="B119" s="29"/>
      <c r="C119" s="38"/>
      <c r="D119" s="39"/>
      <c r="E119" s="39"/>
      <c r="F119" s="39"/>
      <c r="G119" s="39"/>
      <c r="H119" s="39"/>
      <c r="I119" s="39"/>
      <c r="J119" s="39"/>
      <c r="K119" s="39"/>
      <c r="L119" s="39"/>
      <c r="M119" s="39"/>
      <c r="N119" s="39"/>
      <c r="O119" s="39"/>
      <c r="P119" s="46"/>
      <c r="Q119" s="47"/>
      <c r="R119" s="47"/>
      <c r="S119" s="27"/>
      <c r="T119" s="27"/>
      <c r="U119" s="174"/>
      <c r="V119" s="174"/>
      <c r="W119" s="174"/>
      <c r="X119" s="174"/>
      <c r="Y119" s="174"/>
      <c r="Z119" s="11"/>
      <c r="AA119" s="11"/>
      <c r="AB119" s="11"/>
      <c r="AC119" s="47"/>
      <c r="AD119" s="47"/>
      <c r="AE119" s="47"/>
    </row>
    <row r="120" spans="1:31" s="48" customFormat="1" ht="30" customHeight="1">
      <c r="A120" s="37"/>
      <c r="B120" s="29"/>
      <c r="C120" s="38"/>
      <c r="D120" s="39"/>
      <c r="E120" s="39"/>
      <c r="F120" s="39"/>
      <c r="G120" s="39"/>
      <c r="H120" s="39"/>
      <c r="I120" s="39"/>
      <c r="J120" s="39"/>
      <c r="K120" s="39"/>
      <c r="L120" s="39"/>
      <c r="M120" s="39"/>
      <c r="N120" s="39"/>
      <c r="O120" s="39"/>
      <c r="P120" s="46"/>
      <c r="Q120" s="47"/>
      <c r="R120" s="47"/>
      <c r="S120" s="47"/>
      <c r="T120" s="47"/>
      <c r="U120" s="47"/>
      <c r="V120" s="47"/>
      <c r="W120" s="47"/>
      <c r="X120" s="47"/>
      <c r="Y120" s="47"/>
      <c r="Z120" s="47"/>
      <c r="AA120" s="47"/>
      <c r="AB120" s="47"/>
      <c r="AC120" s="47"/>
      <c r="AD120" s="47"/>
      <c r="AE120" s="47"/>
    </row>
    <row r="121" spans="1:31" s="48" customFormat="1">
      <c r="A121" s="37"/>
      <c r="B121" s="29"/>
      <c r="C121" s="39"/>
      <c r="D121" s="39"/>
      <c r="E121" s="39"/>
      <c r="F121" s="39"/>
      <c r="G121" s="39"/>
      <c r="H121" s="39"/>
      <c r="I121" s="39"/>
      <c r="J121" s="39"/>
      <c r="K121" s="39"/>
      <c r="L121" s="39"/>
      <c r="M121" s="39"/>
      <c r="N121" s="39"/>
      <c r="O121" s="39"/>
      <c r="P121" s="46"/>
      <c r="Q121" s="47"/>
      <c r="R121" s="47"/>
      <c r="S121" s="47"/>
      <c r="T121" s="47"/>
      <c r="U121" s="47"/>
      <c r="V121" s="47"/>
      <c r="W121" s="47"/>
      <c r="X121" s="47"/>
      <c r="Y121" s="47"/>
      <c r="Z121" s="47"/>
      <c r="AA121" s="47"/>
      <c r="AB121" s="47"/>
      <c r="AC121" s="47"/>
      <c r="AD121" s="47"/>
      <c r="AE121" s="47"/>
    </row>
    <row r="122" spans="1:31" s="48" customFormat="1">
      <c r="A122" s="52"/>
      <c r="B122" s="175"/>
      <c r="C122" s="175"/>
      <c r="D122" s="175"/>
      <c r="E122" s="175"/>
      <c r="F122" s="175"/>
      <c r="G122" s="175"/>
      <c r="H122" s="175"/>
      <c r="I122" s="175"/>
      <c r="J122" s="175"/>
      <c r="K122" s="175"/>
      <c r="L122" s="175"/>
      <c r="M122" s="175"/>
      <c r="N122" s="175"/>
      <c r="O122" s="68"/>
      <c r="P122" s="46"/>
      <c r="Q122" s="47"/>
      <c r="R122" s="47"/>
      <c r="S122" s="47"/>
      <c r="T122" s="47"/>
      <c r="U122" s="47"/>
      <c r="V122" s="47"/>
      <c r="W122" s="47"/>
      <c r="X122" s="47"/>
      <c r="Y122" s="47"/>
      <c r="Z122" s="47"/>
      <c r="AA122" s="47"/>
      <c r="AB122" s="47"/>
      <c r="AC122" s="47"/>
      <c r="AD122" s="47"/>
      <c r="AE122" s="47"/>
    </row>
    <row r="123" spans="1:31" s="50" customFormat="1">
      <c r="A123" s="37"/>
      <c r="B123" s="29"/>
      <c r="C123" s="38"/>
      <c r="D123" s="39"/>
      <c r="E123" s="39"/>
      <c r="F123" s="39"/>
      <c r="G123" s="39"/>
      <c r="H123" s="39"/>
      <c r="I123" s="39"/>
      <c r="J123" s="39"/>
      <c r="K123" s="39"/>
      <c r="L123" s="39"/>
      <c r="M123" s="39"/>
      <c r="N123" s="39"/>
      <c r="O123" s="39"/>
      <c r="S123" s="47"/>
      <c r="T123" s="47"/>
      <c r="U123" s="47"/>
      <c r="V123" s="47"/>
      <c r="W123" s="47"/>
      <c r="X123" s="47"/>
      <c r="Y123" s="47"/>
      <c r="Z123" s="47"/>
      <c r="AA123" s="47"/>
      <c r="AB123" s="47"/>
    </row>
    <row r="124" spans="1:31" s="48" customFormat="1">
      <c r="A124" s="37"/>
      <c r="B124" s="29"/>
      <c r="C124" s="38"/>
      <c r="D124" s="39"/>
      <c r="E124" s="39"/>
      <c r="F124" s="39"/>
      <c r="G124" s="39"/>
      <c r="H124" s="39"/>
      <c r="I124" s="39"/>
      <c r="J124" s="39"/>
      <c r="K124" s="39"/>
      <c r="L124" s="39"/>
      <c r="M124" s="39"/>
      <c r="N124" s="39"/>
      <c r="O124" s="39"/>
      <c r="P124" s="46"/>
      <c r="Q124" s="47"/>
      <c r="R124" s="47"/>
      <c r="S124" s="47"/>
      <c r="T124" s="47"/>
      <c r="U124" s="47"/>
      <c r="V124" s="47"/>
      <c r="W124" s="47"/>
      <c r="X124" s="47"/>
      <c r="Y124" s="47"/>
      <c r="Z124" s="47"/>
      <c r="AA124" s="47"/>
      <c r="AB124" s="47"/>
      <c r="AC124" s="47"/>
      <c r="AD124" s="47"/>
      <c r="AE124" s="47"/>
    </row>
    <row r="125" spans="1:31">
      <c r="A125" s="37"/>
      <c r="B125" s="29"/>
      <c r="C125" s="38"/>
      <c r="D125" s="39"/>
      <c r="E125" s="39"/>
      <c r="F125" s="39"/>
      <c r="G125" s="39"/>
      <c r="H125" s="39"/>
      <c r="I125" s="39"/>
      <c r="J125" s="39"/>
      <c r="K125" s="39"/>
      <c r="L125" s="39"/>
      <c r="M125" s="39"/>
      <c r="N125" s="39"/>
      <c r="O125" s="39"/>
      <c r="P125" s="8"/>
      <c r="Q125" s="9"/>
      <c r="R125" s="8"/>
      <c r="T125" s="31"/>
      <c r="U125" s="31"/>
      <c r="V125" s="31"/>
      <c r="W125" s="31"/>
      <c r="X125" s="31"/>
      <c r="Y125" s="31"/>
      <c r="Z125" s="31"/>
      <c r="AA125" s="31"/>
      <c r="AB125" s="31"/>
      <c r="AC125" s="11"/>
    </row>
    <row r="126" spans="1:31" s="31" customFormat="1">
      <c r="A126" s="37"/>
      <c r="B126" s="29"/>
      <c r="C126" s="39"/>
      <c r="D126" s="39"/>
      <c r="E126" s="39"/>
      <c r="F126" s="39"/>
      <c r="G126" s="39"/>
      <c r="H126" s="39"/>
      <c r="I126" s="39"/>
      <c r="J126" s="39"/>
      <c r="K126" s="39"/>
      <c r="L126" s="39"/>
      <c r="M126" s="39"/>
      <c r="N126" s="39"/>
      <c r="O126" s="39"/>
    </row>
    <row r="127" spans="1:31" s="43" customFormat="1">
      <c r="A127" s="37"/>
      <c r="B127" s="29"/>
      <c r="C127" s="39"/>
      <c r="D127" s="39"/>
      <c r="E127" s="39"/>
      <c r="F127" s="39"/>
      <c r="G127" s="39"/>
      <c r="H127" s="39"/>
      <c r="I127" s="39"/>
      <c r="J127" s="39"/>
      <c r="K127" s="39"/>
      <c r="L127" s="39"/>
      <c r="M127" s="39"/>
      <c r="N127" s="39"/>
      <c r="O127" s="39"/>
    </row>
    <row r="128" spans="1:31">
      <c r="A128" s="160" t="s">
        <v>48</v>
      </c>
      <c r="B128" s="160"/>
      <c r="C128" s="160"/>
      <c r="D128" s="160"/>
      <c r="E128" s="160"/>
      <c r="F128" s="160"/>
      <c r="G128" s="160"/>
      <c r="H128" s="160"/>
      <c r="I128" s="160"/>
      <c r="J128" s="160"/>
      <c r="K128" s="160"/>
      <c r="L128" s="160"/>
      <c r="M128" s="160"/>
      <c r="N128" s="160"/>
      <c r="O128" s="160"/>
    </row>
    <row r="129" spans="1:31" s="31" customFormat="1">
      <c r="A129" s="162" t="s">
        <v>1</v>
      </c>
      <c r="B129" s="180" t="s">
        <v>2</v>
      </c>
      <c r="C129" s="180" t="s">
        <v>3</v>
      </c>
      <c r="D129" s="179" t="s">
        <v>4</v>
      </c>
      <c r="E129" s="179"/>
      <c r="F129" s="179"/>
      <c r="G129" s="180" t="s">
        <v>5</v>
      </c>
      <c r="H129" s="179" t="s">
        <v>6</v>
      </c>
      <c r="I129" s="179"/>
      <c r="J129" s="179"/>
      <c r="K129" s="179"/>
      <c r="L129" s="179" t="s">
        <v>7</v>
      </c>
      <c r="M129" s="179"/>
      <c r="N129" s="179"/>
      <c r="O129" s="179"/>
      <c r="S129" s="6"/>
      <c r="T129" s="6"/>
      <c r="U129" s="6"/>
      <c r="V129" s="6"/>
      <c r="W129" s="6"/>
      <c r="X129" s="6"/>
      <c r="Y129" s="6"/>
      <c r="Z129" s="6"/>
      <c r="AA129" s="6"/>
      <c r="AB129" s="6"/>
    </row>
    <row r="130" spans="1:31">
      <c r="A130" s="162"/>
      <c r="B130" s="180"/>
      <c r="C130" s="180"/>
      <c r="D130" s="58" t="s">
        <v>8</v>
      </c>
      <c r="E130" s="58" t="s">
        <v>9</v>
      </c>
      <c r="F130" s="58" t="s">
        <v>10</v>
      </c>
      <c r="G130" s="180"/>
      <c r="H130" s="64" t="s">
        <v>11</v>
      </c>
      <c r="I130" s="64" t="s">
        <v>12</v>
      </c>
      <c r="J130" s="64" t="s">
        <v>13</v>
      </c>
      <c r="K130" s="64" t="s">
        <v>14</v>
      </c>
      <c r="L130" s="64" t="s">
        <v>15</v>
      </c>
      <c r="M130" s="64" t="s">
        <v>16</v>
      </c>
      <c r="N130" s="64" t="s">
        <v>17</v>
      </c>
      <c r="O130" s="64" t="s">
        <v>18</v>
      </c>
      <c r="S130" s="31"/>
      <c r="T130" s="31"/>
      <c r="U130" s="31"/>
      <c r="V130" s="31"/>
      <c r="W130" s="31"/>
      <c r="X130" s="31"/>
      <c r="Y130" s="31"/>
      <c r="Z130" s="31"/>
      <c r="AA130" s="31"/>
      <c r="AB130" s="31"/>
    </row>
    <row r="131" spans="1:31" s="43" customFormat="1">
      <c r="A131" s="44"/>
      <c r="B131" s="170" t="s">
        <v>19</v>
      </c>
      <c r="C131" s="171"/>
      <c r="D131" s="171"/>
      <c r="E131" s="171"/>
      <c r="F131" s="171"/>
      <c r="G131" s="171"/>
      <c r="H131" s="171"/>
      <c r="I131" s="171"/>
      <c r="J131" s="171"/>
      <c r="K131" s="171"/>
      <c r="L131" s="171"/>
      <c r="M131" s="171"/>
      <c r="N131" s="171"/>
      <c r="O131" s="172"/>
      <c r="S131" s="6"/>
      <c r="T131" s="6"/>
      <c r="U131" s="6"/>
      <c r="V131" s="6"/>
      <c r="W131" s="6"/>
      <c r="X131" s="6"/>
      <c r="Y131" s="6"/>
      <c r="Z131" s="6"/>
      <c r="AA131" s="6"/>
      <c r="AB131" s="6"/>
    </row>
    <row r="132" spans="1:31" s="31" customFormat="1">
      <c r="A132" s="19">
        <v>520</v>
      </c>
      <c r="B132" s="22" t="s">
        <v>49</v>
      </c>
      <c r="C132" s="21">
        <v>200</v>
      </c>
      <c r="D132" s="22">
        <v>3.9</v>
      </c>
      <c r="E132" s="22">
        <v>8.1999999999999993</v>
      </c>
      <c r="F132" s="22">
        <v>17.5</v>
      </c>
      <c r="G132" s="22">
        <v>160.69999999999999</v>
      </c>
      <c r="H132" s="22">
        <v>0.02</v>
      </c>
      <c r="I132" s="22">
        <v>0.34</v>
      </c>
      <c r="J132" s="22">
        <v>14.9</v>
      </c>
      <c r="K132" s="22">
        <v>0</v>
      </c>
      <c r="L132" s="22">
        <v>22.32</v>
      </c>
      <c r="M132" s="22">
        <v>53.9</v>
      </c>
      <c r="N132" s="22">
        <v>137.80000000000001</v>
      </c>
      <c r="O132" s="22">
        <v>1.52</v>
      </c>
      <c r="S132" s="43"/>
      <c r="T132" s="43"/>
      <c r="U132" s="43"/>
      <c r="V132" s="43"/>
      <c r="W132" s="43"/>
      <c r="X132" s="43"/>
      <c r="Y132" s="43"/>
      <c r="Z132" s="43"/>
      <c r="AA132" s="43"/>
      <c r="AB132" s="43"/>
    </row>
    <row r="133" spans="1:31" s="31" customFormat="1">
      <c r="A133" s="19"/>
      <c r="B133" s="128" t="s">
        <v>61</v>
      </c>
      <c r="C133" s="130">
        <v>10</v>
      </c>
      <c r="D133" s="131">
        <v>0.1</v>
      </c>
      <c r="E133" s="131">
        <v>5.3</v>
      </c>
      <c r="F133" s="131">
        <v>0.1</v>
      </c>
      <c r="G133" s="131">
        <v>75</v>
      </c>
      <c r="H133" s="131">
        <v>0.05</v>
      </c>
      <c r="I133" s="131">
        <v>0</v>
      </c>
      <c r="J133" s="131">
        <v>0</v>
      </c>
      <c r="K133" s="131">
        <v>0.82</v>
      </c>
      <c r="L133" s="131">
        <v>2.2000000000000002</v>
      </c>
      <c r="M133" s="131">
        <v>0.30000000000000004</v>
      </c>
      <c r="N133" s="131">
        <v>1.9</v>
      </c>
      <c r="O133" s="131">
        <v>0.02</v>
      </c>
      <c r="S133" s="43"/>
      <c r="T133" s="43"/>
      <c r="U133" s="43"/>
      <c r="V133" s="43"/>
      <c r="W133" s="43"/>
      <c r="X133" s="43"/>
      <c r="Y133" s="43"/>
      <c r="Z133" s="43"/>
      <c r="AA133" s="43"/>
      <c r="AB133" s="43"/>
    </row>
    <row r="134" spans="1:31" s="31" customFormat="1">
      <c r="A134" s="19"/>
      <c r="B134" s="128" t="s">
        <v>21</v>
      </c>
      <c r="C134" s="130">
        <v>10</v>
      </c>
      <c r="D134" s="131">
        <v>1.3</v>
      </c>
      <c r="E134" s="131">
        <v>3</v>
      </c>
      <c r="F134" s="22">
        <v>1.1000000000000001</v>
      </c>
      <c r="G134" s="131">
        <v>46</v>
      </c>
      <c r="H134" s="131">
        <v>0.03</v>
      </c>
      <c r="I134" s="131">
        <v>0</v>
      </c>
      <c r="J134" s="131">
        <v>0.1</v>
      </c>
      <c r="K134" s="131">
        <v>0</v>
      </c>
      <c r="L134" s="131">
        <v>120</v>
      </c>
      <c r="M134" s="131">
        <v>5.4</v>
      </c>
      <c r="N134" s="131">
        <v>76.8</v>
      </c>
      <c r="O134" s="131">
        <v>0.1</v>
      </c>
      <c r="S134" s="43"/>
      <c r="T134" s="43"/>
      <c r="U134" s="43"/>
      <c r="V134" s="43"/>
      <c r="W134" s="43"/>
      <c r="X134" s="43"/>
      <c r="Y134" s="43"/>
      <c r="Z134" s="43"/>
      <c r="AA134" s="43"/>
      <c r="AB134" s="43"/>
    </row>
    <row r="135" spans="1:31" s="31" customFormat="1">
      <c r="A135" s="19"/>
      <c r="B135" s="22" t="s">
        <v>24</v>
      </c>
      <c r="C135" s="21">
        <v>100</v>
      </c>
      <c r="D135" s="22">
        <v>7.5</v>
      </c>
      <c r="E135" s="22">
        <v>2.9</v>
      </c>
      <c r="F135" s="22">
        <v>51.4</v>
      </c>
      <c r="G135" s="22">
        <v>262</v>
      </c>
      <c r="H135" s="22">
        <v>0</v>
      </c>
      <c r="I135" s="22">
        <v>0.09</v>
      </c>
      <c r="J135" s="22">
        <v>0</v>
      </c>
      <c r="K135" s="22">
        <v>0</v>
      </c>
      <c r="L135" s="22">
        <v>16</v>
      </c>
      <c r="M135" s="22">
        <v>22.4</v>
      </c>
      <c r="N135" s="22">
        <v>55.04</v>
      </c>
      <c r="O135" s="22">
        <v>1.02</v>
      </c>
      <c r="S135" s="43"/>
      <c r="T135" s="43"/>
      <c r="U135" s="43"/>
      <c r="V135" s="43"/>
      <c r="W135" s="43"/>
      <c r="X135" s="43"/>
      <c r="Y135" s="43"/>
      <c r="Z135" s="43"/>
      <c r="AA135" s="43"/>
      <c r="AB135" s="43"/>
    </row>
    <row r="136" spans="1:31" s="43" customFormat="1">
      <c r="A136" s="19">
        <v>1167</v>
      </c>
      <c r="B136" s="22" t="s">
        <v>22</v>
      </c>
      <c r="C136" s="26">
        <v>200</v>
      </c>
      <c r="D136" s="22">
        <v>0.2</v>
      </c>
      <c r="E136" s="22">
        <v>0.05</v>
      </c>
      <c r="F136" s="22">
        <v>15.01</v>
      </c>
      <c r="G136" s="22">
        <v>61.3</v>
      </c>
      <c r="H136" s="22">
        <v>0.03</v>
      </c>
      <c r="I136" s="22">
        <v>0</v>
      </c>
      <c r="J136" s="22">
        <v>0.03</v>
      </c>
      <c r="K136" s="22">
        <v>0</v>
      </c>
      <c r="L136" s="22">
        <v>9.67</v>
      </c>
      <c r="M136" s="22">
        <v>3.29</v>
      </c>
      <c r="N136" s="22">
        <v>0.04</v>
      </c>
      <c r="O136" s="22">
        <v>0.04</v>
      </c>
      <c r="S136" s="6"/>
      <c r="T136" s="6"/>
      <c r="U136" s="6"/>
      <c r="V136" s="6"/>
      <c r="W136" s="6"/>
      <c r="X136" s="6"/>
      <c r="Y136" s="6"/>
      <c r="Z136" s="6"/>
      <c r="AA136" s="6"/>
      <c r="AB136" s="6"/>
    </row>
    <row r="137" spans="1:31" s="43" customFormat="1">
      <c r="A137" s="19"/>
      <c r="B137" s="22" t="s">
        <v>25</v>
      </c>
      <c r="C137" s="22">
        <f>C132+C133+C134+C135+C136</f>
        <v>520</v>
      </c>
      <c r="D137" s="22">
        <f t="shared" ref="D137:O137" si="12">D132+D133+D134+D135+D136</f>
        <v>13</v>
      </c>
      <c r="E137" s="22">
        <f t="shared" si="12"/>
        <v>19.45</v>
      </c>
      <c r="F137" s="22">
        <f t="shared" si="12"/>
        <v>85.11</v>
      </c>
      <c r="G137" s="22">
        <f t="shared" si="12"/>
        <v>605</v>
      </c>
      <c r="H137" s="22">
        <f t="shared" si="12"/>
        <v>0.13</v>
      </c>
      <c r="I137" s="22">
        <f t="shared" si="12"/>
        <v>0.43000000000000005</v>
      </c>
      <c r="J137" s="22">
        <f t="shared" si="12"/>
        <v>15.03</v>
      </c>
      <c r="K137" s="22">
        <f t="shared" si="12"/>
        <v>0.82</v>
      </c>
      <c r="L137" s="22">
        <f t="shared" si="12"/>
        <v>170.19</v>
      </c>
      <c r="M137" s="22">
        <f t="shared" si="12"/>
        <v>85.29</v>
      </c>
      <c r="N137" s="22">
        <f t="shared" si="12"/>
        <v>271.58000000000004</v>
      </c>
      <c r="O137" s="22">
        <f t="shared" si="12"/>
        <v>2.7</v>
      </c>
      <c r="S137" s="6"/>
      <c r="T137" s="6"/>
      <c r="U137" s="6"/>
      <c r="V137" s="6"/>
      <c r="W137" s="6"/>
      <c r="X137" s="6"/>
      <c r="Y137" s="6"/>
      <c r="Z137" s="6"/>
      <c r="AA137" s="6"/>
      <c r="AB137" s="6"/>
    </row>
    <row r="138" spans="1:31" s="9" customFormat="1">
      <c r="A138" s="44"/>
      <c r="B138" s="170" t="s">
        <v>26</v>
      </c>
      <c r="C138" s="171"/>
      <c r="D138" s="171"/>
      <c r="E138" s="171"/>
      <c r="F138" s="171"/>
      <c r="G138" s="171"/>
      <c r="H138" s="171"/>
      <c r="I138" s="171"/>
      <c r="J138" s="171"/>
      <c r="K138" s="171"/>
      <c r="L138" s="171"/>
      <c r="M138" s="171"/>
      <c r="N138" s="171"/>
      <c r="O138" s="172"/>
      <c r="P138" s="8"/>
    </row>
    <row r="139" spans="1:31">
      <c r="A139" s="19">
        <v>13</v>
      </c>
      <c r="B139" s="20" t="s">
        <v>96</v>
      </c>
      <c r="C139" s="21">
        <v>60</v>
      </c>
      <c r="D139" s="149">
        <v>2.42</v>
      </c>
      <c r="E139" s="149">
        <v>4.6500000000000004</v>
      </c>
      <c r="F139" s="149">
        <v>1.43</v>
      </c>
      <c r="G139" s="149">
        <v>40.380000000000003</v>
      </c>
      <c r="H139" s="22">
        <v>0</v>
      </c>
      <c r="I139" s="22">
        <v>0.75</v>
      </c>
      <c r="J139" s="22">
        <v>29.37</v>
      </c>
      <c r="K139" s="22">
        <v>4.7699999999999996</v>
      </c>
      <c r="L139" s="22">
        <v>25.59</v>
      </c>
      <c r="M139" s="22">
        <v>25.32</v>
      </c>
      <c r="N139" s="22">
        <v>33.6</v>
      </c>
      <c r="O139" s="22">
        <v>1.1599999999999999</v>
      </c>
      <c r="T139" s="31"/>
      <c r="U139" s="31"/>
      <c r="V139" s="31"/>
      <c r="W139" s="31"/>
      <c r="X139" s="31"/>
      <c r="Y139" s="31"/>
      <c r="Z139" s="31"/>
      <c r="AA139" s="31"/>
      <c r="AB139" s="31"/>
    </row>
    <row r="140" spans="1:31" s="48" customFormat="1">
      <c r="A140" s="19">
        <v>319</v>
      </c>
      <c r="B140" s="22" t="s">
        <v>27</v>
      </c>
      <c r="C140" s="21">
        <v>250</v>
      </c>
      <c r="D140" s="22">
        <v>5.58</v>
      </c>
      <c r="E140" s="22">
        <v>4.8600000000000003</v>
      </c>
      <c r="F140" s="22">
        <v>18.5</v>
      </c>
      <c r="G140" s="22">
        <v>132.19999999999999</v>
      </c>
      <c r="H140" s="22">
        <v>0.09</v>
      </c>
      <c r="I140" s="22">
        <v>0.09</v>
      </c>
      <c r="J140" s="22">
        <v>3.35</v>
      </c>
      <c r="K140" s="22">
        <v>0.5</v>
      </c>
      <c r="L140" s="22">
        <v>1.1000000000000001</v>
      </c>
      <c r="M140" s="22">
        <v>0.62</v>
      </c>
      <c r="N140" s="22">
        <v>7.69</v>
      </c>
      <c r="O140" s="22">
        <v>6.02</v>
      </c>
      <c r="P140" s="46"/>
      <c r="Q140" s="47"/>
      <c r="R140" s="47"/>
      <c r="S140" s="47"/>
      <c r="T140" s="47"/>
      <c r="U140" s="47"/>
      <c r="V140" s="47"/>
      <c r="W140" s="47"/>
      <c r="X140" s="47"/>
      <c r="Y140" s="47"/>
      <c r="Z140" s="47"/>
      <c r="AA140" s="47"/>
      <c r="AB140" s="47"/>
      <c r="AC140" s="47"/>
      <c r="AD140" s="47"/>
      <c r="AE140" s="47"/>
    </row>
    <row r="141" spans="1:31" s="48" customFormat="1">
      <c r="A141" s="19">
        <v>727</v>
      </c>
      <c r="B141" s="22" t="s">
        <v>105</v>
      </c>
      <c r="C141" s="110">
        <v>120</v>
      </c>
      <c r="D141" s="110">
        <v>13.5</v>
      </c>
      <c r="E141" s="110">
        <v>12.4</v>
      </c>
      <c r="F141" s="110">
        <v>29.7</v>
      </c>
      <c r="G141" s="110">
        <v>234</v>
      </c>
      <c r="H141" s="110">
        <v>0</v>
      </c>
      <c r="I141" s="111">
        <v>0</v>
      </c>
      <c r="J141" s="110">
        <v>0</v>
      </c>
      <c r="K141" s="111">
        <v>0</v>
      </c>
      <c r="L141" s="111">
        <v>22</v>
      </c>
      <c r="M141" s="111">
        <v>9.1999999999999993</v>
      </c>
      <c r="N141" s="110">
        <v>31</v>
      </c>
      <c r="O141" s="111">
        <v>4.0999999999999996</v>
      </c>
      <c r="P141" s="46"/>
      <c r="Q141" s="47"/>
      <c r="R141" s="47"/>
      <c r="S141" s="47"/>
      <c r="T141" s="47"/>
      <c r="U141" s="47"/>
      <c r="V141" s="47"/>
      <c r="W141" s="47"/>
      <c r="X141" s="47"/>
      <c r="Y141" s="47"/>
      <c r="Z141" s="47"/>
      <c r="AA141" s="47"/>
      <c r="AB141" s="47"/>
      <c r="AC141" s="47"/>
      <c r="AD141" s="47"/>
      <c r="AE141" s="47"/>
    </row>
    <row r="142" spans="1:31" s="49" customFormat="1">
      <c r="A142" s="19">
        <v>897</v>
      </c>
      <c r="B142" s="22" t="s">
        <v>50</v>
      </c>
      <c r="C142" s="21">
        <v>150</v>
      </c>
      <c r="D142" s="22">
        <v>5</v>
      </c>
      <c r="E142" s="22">
        <v>7.5</v>
      </c>
      <c r="F142" s="22">
        <v>80</v>
      </c>
      <c r="G142" s="22">
        <v>208</v>
      </c>
      <c r="H142" s="22">
        <v>0</v>
      </c>
      <c r="I142" s="22">
        <v>0.89</v>
      </c>
      <c r="J142" s="22">
        <v>0</v>
      </c>
      <c r="K142" s="22">
        <v>0</v>
      </c>
      <c r="L142" s="22">
        <v>32</v>
      </c>
      <c r="M142" s="22">
        <v>28.44</v>
      </c>
      <c r="N142" s="22">
        <v>154.66999999999999</v>
      </c>
      <c r="O142" s="22">
        <v>2.13</v>
      </c>
      <c r="S142" s="47"/>
      <c r="T142" s="47"/>
      <c r="U142" s="47"/>
      <c r="V142" s="47"/>
      <c r="W142" s="47"/>
      <c r="X142" s="47"/>
      <c r="Y142" s="47"/>
      <c r="Z142" s="47"/>
      <c r="AA142" s="47"/>
      <c r="AB142" s="47"/>
    </row>
    <row r="143" spans="1:31" s="48" customFormat="1">
      <c r="A143" s="19">
        <v>1059</v>
      </c>
      <c r="B143" s="22" t="s">
        <v>33</v>
      </c>
      <c r="C143" s="21">
        <v>100</v>
      </c>
      <c r="D143" s="22">
        <v>0.4</v>
      </c>
      <c r="E143" s="22">
        <v>0.4</v>
      </c>
      <c r="F143" s="22">
        <v>9.8000000000000007</v>
      </c>
      <c r="G143" s="22">
        <v>44</v>
      </c>
      <c r="H143" s="22">
        <v>0.09</v>
      </c>
      <c r="I143" s="22">
        <v>0.04</v>
      </c>
      <c r="J143" s="22">
        <v>40</v>
      </c>
      <c r="K143" s="22">
        <v>0</v>
      </c>
      <c r="L143" s="22">
        <v>20</v>
      </c>
      <c r="M143" s="22">
        <v>0</v>
      </c>
      <c r="N143" s="22">
        <v>12</v>
      </c>
      <c r="O143" s="111">
        <v>4</v>
      </c>
      <c r="P143" s="46"/>
      <c r="Q143" s="47"/>
      <c r="R143" s="47"/>
      <c r="S143" s="47"/>
      <c r="T143" s="50"/>
      <c r="U143" s="50"/>
      <c r="V143" s="50"/>
      <c r="W143" s="50"/>
      <c r="X143" s="50"/>
      <c r="Y143" s="50"/>
      <c r="Z143" s="50"/>
      <c r="AA143" s="50"/>
      <c r="AB143" s="50"/>
      <c r="AC143" s="47"/>
      <c r="AD143" s="47"/>
      <c r="AE143" s="47"/>
    </row>
    <row r="144" spans="1:31" s="48" customFormat="1">
      <c r="A144" s="19">
        <v>1168</v>
      </c>
      <c r="B144" s="150" t="s">
        <v>84</v>
      </c>
      <c r="C144" s="151">
        <v>200</v>
      </c>
      <c r="D144" s="151">
        <v>1</v>
      </c>
      <c r="E144" s="151">
        <v>0</v>
      </c>
      <c r="F144" s="151">
        <v>13.4</v>
      </c>
      <c r="G144" s="151">
        <v>94</v>
      </c>
      <c r="H144" s="152">
        <v>0.02</v>
      </c>
      <c r="I144" s="152">
        <v>4</v>
      </c>
      <c r="J144" s="152">
        <v>0</v>
      </c>
      <c r="K144" s="22">
        <v>1</v>
      </c>
      <c r="L144" s="152">
        <v>16</v>
      </c>
      <c r="M144" s="152">
        <v>10</v>
      </c>
      <c r="N144" s="152">
        <v>18</v>
      </c>
      <c r="O144" s="152">
        <v>0.4</v>
      </c>
      <c r="P144" s="46"/>
      <c r="Q144" s="47"/>
      <c r="R144" s="47"/>
      <c r="S144" s="47"/>
      <c r="T144" s="50"/>
      <c r="U144" s="50"/>
      <c r="V144" s="50"/>
      <c r="W144" s="50"/>
      <c r="X144" s="50"/>
      <c r="Y144" s="50"/>
      <c r="Z144" s="50"/>
      <c r="AA144" s="50"/>
      <c r="AB144" s="50"/>
      <c r="AC144" s="47"/>
      <c r="AD144" s="47"/>
      <c r="AE144" s="47"/>
    </row>
    <row r="145" spans="1:31" s="48" customFormat="1" ht="28.2">
      <c r="A145" s="19"/>
      <c r="B145" s="146" t="s">
        <v>101</v>
      </c>
      <c r="C145" s="21">
        <v>60</v>
      </c>
      <c r="D145" s="22">
        <v>4.2</v>
      </c>
      <c r="E145" s="22">
        <v>1</v>
      </c>
      <c r="F145" s="22">
        <v>16</v>
      </c>
      <c r="G145" s="22">
        <v>107</v>
      </c>
      <c r="H145" s="22">
        <v>0</v>
      </c>
      <c r="I145" s="22">
        <v>0.06</v>
      </c>
      <c r="J145" s="22">
        <v>0</v>
      </c>
      <c r="K145" s="22">
        <v>7.0000000000000001E-3</v>
      </c>
      <c r="L145" s="22">
        <v>14.7</v>
      </c>
      <c r="M145" s="22">
        <v>13.3</v>
      </c>
      <c r="N145" s="22">
        <v>60.9</v>
      </c>
      <c r="O145" s="22">
        <v>1.4</v>
      </c>
      <c r="P145" s="46"/>
      <c r="Q145" s="47"/>
      <c r="R145" s="47"/>
      <c r="S145" s="53"/>
      <c r="T145" s="54"/>
      <c r="U145" s="54"/>
      <c r="V145" s="54"/>
      <c r="W145" s="54"/>
      <c r="X145" s="54"/>
      <c r="Y145" s="54"/>
      <c r="Z145" s="54"/>
      <c r="AA145" s="54"/>
      <c r="AB145" s="54"/>
      <c r="AC145" s="47"/>
      <c r="AD145" s="47"/>
      <c r="AE145" s="47"/>
    </row>
    <row r="146" spans="1:31" s="48" customFormat="1">
      <c r="A146" s="19"/>
      <c r="B146" s="22" t="s">
        <v>25</v>
      </c>
      <c r="C146" s="21">
        <f t="shared" ref="C146:O146" si="13">C139+C140+C141+C142+C143+C144+C145</f>
        <v>940</v>
      </c>
      <c r="D146" s="21">
        <f t="shared" si="13"/>
        <v>32.1</v>
      </c>
      <c r="E146" s="21">
        <f t="shared" si="13"/>
        <v>30.810000000000002</v>
      </c>
      <c r="F146" s="21">
        <f t="shared" si="13"/>
        <v>168.83</v>
      </c>
      <c r="G146" s="21">
        <f t="shared" si="13"/>
        <v>859.57999999999993</v>
      </c>
      <c r="H146" s="21">
        <f t="shared" si="13"/>
        <v>0.19999999999999998</v>
      </c>
      <c r="I146" s="21">
        <f t="shared" si="13"/>
        <v>5.8299999999999992</v>
      </c>
      <c r="J146" s="21">
        <f t="shared" si="13"/>
        <v>72.72</v>
      </c>
      <c r="K146" s="21">
        <f t="shared" si="13"/>
        <v>6.2769999999999992</v>
      </c>
      <c r="L146" s="21">
        <f t="shared" si="13"/>
        <v>131.38999999999999</v>
      </c>
      <c r="M146" s="21">
        <f t="shared" si="13"/>
        <v>86.88</v>
      </c>
      <c r="N146" s="21">
        <f t="shared" si="13"/>
        <v>317.85999999999996</v>
      </c>
      <c r="O146" s="21">
        <f t="shared" si="13"/>
        <v>19.209999999999997</v>
      </c>
      <c r="P146" s="46"/>
      <c r="Q146" s="47"/>
      <c r="R146" s="47"/>
      <c r="S146" s="53"/>
      <c r="T146" s="54"/>
      <c r="U146" s="54"/>
      <c r="V146" s="54"/>
      <c r="W146" s="54"/>
      <c r="X146" s="54"/>
      <c r="Y146" s="54"/>
      <c r="Z146" s="54"/>
      <c r="AA146" s="54"/>
      <c r="AB146" s="54"/>
      <c r="AC146" s="47"/>
      <c r="AD146" s="47"/>
      <c r="AE146" s="47"/>
    </row>
    <row r="147" spans="1:31" s="48" customFormat="1" ht="15" customHeight="1">
      <c r="A147" s="19"/>
      <c r="B147" s="34" t="s">
        <v>31</v>
      </c>
      <c r="C147" s="35"/>
      <c r="D147" s="36">
        <f t="shared" ref="D147:O147" si="14">D137+D146</f>
        <v>45.1</v>
      </c>
      <c r="E147" s="36">
        <f t="shared" si="14"/>
        <v>50.260000000000005</v>
      </c>
      <c r="F147" s="36">
        <f t="shared" si="14"/>
        <v>253.94</v>
      </c>
      <c r="G147" s="36">
        <f t="shared" si="14"/>
        <v>1464.58</v>
      </c>
      <c r="H147" s="36">
        <f t="shared" si="14"/>
        <v>0.32999999999999996</v>
      </c>
      <c r="I147" s="36">
        <f t="shared" si="14"/>
        <v>6.2599999999999989</v>
      </c>
      <c r="J147" s="36">
        <f t="shared" si="14"/>
        <v>87.75</v>
      </c>
      <c r="K147" s="36">
        <f t="shared" si="14"/>
        <v>7.0969999999999995</v>
      </c>
      <c r="L147" s="36">
        <f t="shared" si="14"/>
        <v>301.58</v>
      </c>
      <c r="M147" s="36">
        <f t="shared" si="14"/>
        <v>172.17000000000002</v>
      </c>
      <c r="N147" s="36">
        <f t="shared" si="14"/>
        <v>589.44000000000005</v>
      </c>
      <c r="O147" s="36">
        <f t="shared" si="14"/>
        <v>21.909999999999997</v>
      </c>
      <c r="P147" s="46"/>
      <c r="Q147" s="47"/>
      <c r="R147" s="47"/>
      <c r="S147" s="47"/>
      <c r="T147" s="47"/>
      <c r="U147" s="47"/>
      <c r="V147" s="47"/>
      <c r="W147" s="47"/>
      <c r="X147" s="47"/>
      <c r="Y147" s="47"/>
      <c r="Z147" s="47"/>
      <c r="AA147" s="47"/>
      <c r="AB147" s="47"/>
      <c r="AC147" s="47"/>
      <c r="AD147" s="47"/>
      <c r="AE147" s="47"/>
    </row>
    <row r="148" spans="1:31" s="48" customFormat="1">
      <c r="A148" s="37"/>
      <c r="B148" s="29"/>
      <c r="C148" s="38"/>
      <c r="D148" s="39"/>
      <c r="E148" s="39"/>
      <c r="F148" s="39"/>
      <c r="G148" s="39"/>
      <c r="H148" s="39"/>
      <c r="I148" s="39"/>
      <c r="J148" s="39"/>
      <c r="K148" s="39"/>
      <c r="L148" s="39"/>
      <c r="M148" s="39"/>
      <c r="N148" s="39"/>
      <c r="O148" s="39"/>
      <c r="P148" s="46"/>
      <c r="Q148" s="47"/>
      <c r="R148" s="47"/>
      <c r="S148" s="47"/>
      <c r="T148" s="47"/>
      <c r="U148" s="47"/>
      <c r="V148" s="47"/>
      <c r="W148" s="47"/>
      <c r="X148" s="47"/>
      <c r="Y148" s="47"/>
      <c r="Z148" s="47"/>
      <c r="AA148" s="47"/>
      <c r="AB148" s="47"/>
      <c r="AC148" s="47"/>
      <c r="AD148" s="47"/>
      <c r="AE148" s="47"/>
    </row>
    <row r="149" spans="1:31">
      <c r="A149" s="37"/>
      <c r="B149" s="29"/>
      <c r="C149" s="38"/>
      <c r="D149" s="39"/>
      <c r="E149" s="39"/>
      <c r="F149" s="39"/>
      <c r="G149" s="39"/>
      <c r="H149" s="39"/>
      <c r="I149" s="39"/>
      <c r="J149" s="39"/>
      <c r="K149" s="39"/>
      <c r="L149" s="39"/>
      <c r="M149" s="39"/>
      <c r="N149" s="39"/>
      <c r="O149" s="39"/>
    </row>
    <row r="150" spans="1:31">
      <c r="A150" s="37"/>
      <c r="B150" s="29"/>
      <c r="C150" s="38"/>
      <c r="D150" s="39"/>
      <c r="E150" s="39"/>
      <c r="F150" s="39"/>
      <c r="G150" s="39"/>
      <c r="H150" s="39"/>
      <c r="I150" s="39"/>
      <c r="J150" s="39"/>
      <c r="K150" s="39"/>
      <c r="L150" s="39"/>
      <c r="M150" s="39"/>
      <c r="N150" s="39"/>
      <c r="O150" s="39"/>
      <c r="S150" s="43"/>
    </row>
    <row r="151" spans="1:31" s="31" customFormat="1">
      <c r="A151" s="37"/>
      <c r="B151" s="29"/>
      <c r="C151" s="38"/>
      <c r="D151" s="39"/>
      <c r="E151" s="39"/>
      <c r="F151" s="39"/>
      <c r="G151" s="39"/>
      <c r="H151" s="39"/>
      <c r="I151" s="39"/>
      <c r="J151" s="39"/>
      <c r="K151" s="39"/>
      <c r="L151" s="39"/>
      <c r="M151" s="39"/>
      <c r="N151" s="39"/>
      <c r="O151" s="39"/>
      <c r="S151" s="6"/>
    </row>
    <row r="152" spans="1:31" s="31" customFormat="1">
      <c r="A152" s="37"/>
      <c r="B152" s="29"/>
      <c r="C152" s="38"/>
      <c r="D152" s="39"/>
      <c r="E152" s="39"/>
      <c r="F152" s="39"/>
      <c r="G152" s="39"/>
      <c r="H152" s="39"/>
      <c r="I152" s="39"/>
      <c r="J152" s="39"/>
      <c r="K152" s="39"/>
      <c r="L152" s="39"/>
      <c r="M152" s="39"/>
      <c r="N152" s="39"/>
      <c r="O152" s="39"/>
      <c r="S152" s="6"/>
    </row>
    <row r="153" spans="1:31" s="31" customFormat="1">
      <c r="A153" s="37"/>
      <c r="B153" s="29"/>
      <c r="C153" s="38"/>
      <c r="D153" s="39"/>
      <c r="E153" s="39"/>
      <c r="F153" s="39"/>
      <c r="G153" s="39"/>
      <c r="H153" s="39"/>
      <c r="I153" s="39"/>
      <c r="J153" s="39"/>
      <c r="K153" s="39"/>
      <c r="L153" s="39"/>
      <c r="M153" s="39"/>
      <c r="N153" s="39"/>
      <c r="O153" s="39"/>
      <c r="S153" s="6"/>
    </row>
    <row r="154" spans="1:31" s="31" customFormat="1">
      <c r="A154" s="37"/>
      <c r="B154" s="29"/>
      <c r="C154" s="38"/>
      <c r="D154" s="39"/>
      <c r="E154" s="39"/>
      <c r="F154" s="39"/>
      <c r="G154" s="39"/>
      <c r="H154" s="39"/>
      <c r="I154" s="39"/>
      <c r="J154" s="39"/>
      <c r="K154" s="39"/>
      <c r="L154" s="39"/>
      <c r="M154" s="39"/>
      <c r="N154" s="39"/>
      <c r="O154" s="39"/>
      <c r="S154" s="6"/>
    </row>
    <row r="155" spans="1:31" s="31" customFormat="1">
      <c r="A155" s="37"/>
      <c r="B155" s="29"/>
      <c r="C155" s="38"/>
      <c r="D155" s="39"/>
      <c r="E155" s="39"/>
      <c r="F155" s="39"/>
      <c r="G155" s="39"/>
      <c r="H155" s="39"/>
      <c r="I155" s="39"/>
      <c r="J155" s="39"/>
      <c r="K155" s="39"/>
      <c r="L155" s="39"/>
      <c r="M155" s="39"/>
      <c r="N155" s="39"/>
      <c r="O155" s="39"/>
      <c r="S155" s="6"/>
    </row>
    <row r="156" spans="1:31" s="31" customFormat="1">
      <c r="A156" s="37"/>
      <c r="B156" s="29"/>
      <c r="C156" s="38"/>
      <c r="D156" s="39"/>
      <c r="E156" s="39"/>
      <c r="F156" s="39"/>
      <c r="G156" s="39"/>
      <c r="H156" s="39"/>
      <c r="I156" s="39"/>
      <c r="J156" s="39"/>
      <c r="K156" s="39"/>
      <c r="L156" s="39"/>
      <c r="M156" s="39"/>
      <c r="N156" s="39"/>
      <c r="O156" s="39"/>
      <c r="S156" s="6"/>
    </row>
    <row r="157" spans="1:31" s="31" customFormat="1">
      <c r="A157" s="37"/>
      <c r="B157" s="29"/>
      <c r="C157" s="38"/>
      <c r="D157" s="39"/>
      <c r="E157" s="39"/>
      <c r="F157" s="39"/>
      <c r="G157" s="39"/>
      <c r="H157" s="39"/>
      <c r="I157" s="39"/>
      <c r="J157" s="39"/>
      <c r="K157" s="39"/>
      <c r="L157" s="39"/>
      <c r="M157" s="39"/>
      <c r="N157" s="39"/>
      <c r="O157" s="39"/>
      <c r="S157" s="6"/>
    </row>
    <row r="158" spans="1:31" s="31" customFormat="1">
      <c r="A158" s="37"/>
      <c r="B158" s="29"/>
      <c r="C158" s="38"/>
      <c r="D158" s="39"/>
      <c r="E158" s="39"/>
      <c r="F158" s="39"/>
      <c r="G158" s="39"/>
      <c r="H158" s="39"/>
      <c r="I158" s="39"/>
      <c r="J158" s="39"/>
      <c r="K158" s="39"/>
      <c r="L158" s="39"/>
      <c r="M158" s="39"/>
      <c r="N158" s="39"/>
      <c r="O158" s="39"/>
      <c r="S158" s="6"/>
    </row>
    <row r="159" spans="1:31" s="31" customFormat="1">
      <c r="A159" s="37"/>
      <c r="B159" s="29"/>
      <c r="C159" s="38"/>
      <c r="D159" s="39"/>
      <c r="E159" s="39"/>
      <c r="F159" s="39"/>
      <c r="G159" s="39"/>
      <c r="H159" s="39"/>
      <c r="I159" s="39"/>
      <c r="J159" s="39"/>
      <c r="K159" s="39"/>
      <c r="L159" s="39"/>
      <c r="M159" s="39"/>
      <c r="N159" s="39"/>
      <c r="O159" s="39"/>
      <c r="S159" s="6"/>
    </row>
    <row r="160" spans="1:31" s="43" customFormat="1">
      <c r="A160" s="37"/>
      <c r="B160" s="29"/>
      <c r="C160" s="38"/>
      <c r="D160" s="39"/>
      <c r="E160" s="39"/>
      <c r="F160" s="39"/>
      <c r="G160" s="39"/>
      <c r="H160" s="39"/>
      <c r="I160" s="39"/>
      <c r="J160" s="39"/>
      <c r="K160" s="39"/>
      <c r="L160" s="39"/>
      <c r="M160" s="39"/>
      <c r="N160" s="39"/>
      <c r="O160" s="39"/>
      <c r="S160" s="31"/>
    </row>
    <row r="161" spans="1:31">
      <c r="A161" s="37"/>
      <c r="B161" s="29"/>
      <c r="C161" s="38"/>
      <c r="D161" s="39"/>
      <c r="E161" s="39"/>
      <c r="F161" s="39"/>
      <c r="G161" s="39"/>
      <c r="H161" s="39"/>
      <c r="I161" s="39"/>
      <c r="J161" s="39"/>
      <c r="K161" s="39"/>
      <c r="L161" s="39"/>
      <c r="M161" s="39"/>
      <c r="N161" s="39"/>
      <c r="O161" s="39"/>
      <c r="S161" s="43"/>
    </row>
    <row r="162" spans="1:31">
      <c r="A162" s="37"/>
      <c r="B162" s="29"/>
      <c r="C162" s="38"/>
      <c r="D162" s="39"/>
      <c r="E162" s="39"/>
      <c r="F162" s="39"/>
      <c r="G162" s="39"/>
      <c r="H162" s="39"/>
      <c r="I162" s="39"/>
      <c r="J162" s="39"/>
      <c r="K162" s="39"/>
      <c r="L162" s="39"/>
      <c r="M162" s="39"/>
      <c r="N162" s="39"/>
      <c r="O162" s="39"/>
      <c r="S162" s="25"/>
      <c r="T162" s="25"/>
      <c r="U162" s="25"/>
      <c r="V162" s="25"/>
      <c r="W162" s="25"/>
      <c r="X162" s="25"/>
      <c r="Y162" s="25"/>
      <c r="Z162" s="25"/>
      <c r="AA162" s="25"/>
      <c r="AB162" s="25"/>
    </row>
    <row r="163" spans="1:31">
      <c r="A163" s="37"/>
      <c r="B163" s="29"/>
      <c r="C163" s="38"/>
      <c r="D163" s="39"/>
      <c r="E163" s="39"/>
      <c r="F163" s="39"/>
      <c r="G163" s="39"/>
      <c r="H163" s="39"/>
      <c r="I163" s="39"/>
      <c r="J163" s="39"/>
      <c r="K163" s="39"/>
      <c r="L163" s="39"/>
      <c r="M163" s="39"/>
      <c r="N163" s="39"/>
      <c r="O163" s="39"/>
    </row>
    <row r="164" spans="1:31" s="43" customFormat="1">
      <c r="A164" s="160" t="s">
        <v>51</v>
      </c>
      <c r="B164" s="160"/>
      <c r="C164" s="160"/>
      <c r="D164" s="160"/>
      <c r="E164" s="160"/>
      <c r="F164" s="160"/>
      <c r="G164" s="160"/>
      <c r="H164" s="160"/>
      <c r="I164" s="160"/>
      <c r="J164" s="160"/>
      <c r="K164" s="160"/>
      <c r="L164" s="160"/>
      <c r="M164" s="160"/>
      <c r="N164" s="160"/>
      <c r="O164" s="160"/>
      <c r="S164" s="6"/>
      <c r="T164" s="6"/>
      <c r="U164" s="6"/>
      <c r="V164" s="6"/>
      <c r="W164" s="6"/>
      <c r="X164" s="6"/>
      <c r="Y164" s="6"/>
      <c r="Z164" s="6"/>
      <c r="AA164" s="6"/>
      <c r="AB164" s="6"/>
    </row>
    <row r="165" spans="1:31">
      <c r="A165" s="162" t="s">
        <v>1</v>
      </c>
      <c r="B165" s="180" t="s">
        <v>2</v>
      </c>
      <c r="C165" s="180" t="s">
        <v>3</v>
      </c>
      <c r="D165" s="179" t="s">
        <v>4</v>
      </c>
      <c r="E165" s="179"/>
      <c r="F165" s="179"/>
      <c r="G165" s="180" t="s">
        <v>5</v>
      </c>
      <c r="H165" s="179" t="s">
        <v>6</v>
      </c>
      <c r="I165" s="179"/>
      <c r="J165" s="179"/>
      <c r="K165" s="179"/>
      <c r="L165" s="179" t="s">
        <v>7</v>
      </c>
      <c r="M165" s="179"/>
      <c r="N165" s="179"/>
      <c r="O165" s="179"/>
    </row>
    <row r="166" spans="1:31">
      <c r="A166" s="162"/>
      <c r="B166" s="180"/>
      <c r="C166" s="180"/>
      <c r="D166" s="58" t="s">
        <v>8</v>
      </c>
      <c r="E166" s="58" t="s">
        <v>9</v>
      </c>
      <c r="F166" s="58" t="s">
        <v>10</v>
      </c>
      <c r="G166" s="180"/>
      <c r="H166" s="64" t="s">
        <v>11</v>
      </c>
      <c r="I166" s="64" t="s">
        <v>12</v>
      </c>
      <c r="J166" s="64" t="s">
        <v>13</v>
      </c>
      <c r="K166" s="64" t="s">
        <v>14</v>
      </c>
      <c r="L166" s="64" t="s">
        <v>15</v>
      </c>
      <c r="M166" s="64" t="s">
        <v>16</v>
      </c>
      <c r="N166" s="64" t="s">
        <v>17</v>
      </c>
      <c r="O166" s="64" t="s">
        <v>18</v>
      </c>
      <c r="S166" s="9"/>
      <c r="T166" s="9"/>
      <c r="U166" s="161" t="s">
        <v>37</v>
      </c>
      <c r="V166" s="161"/>
      <c r="W166" s="161"/>
      <c r="X166" s="161"/>
      <c r="Y166" s="161"/>
      <c r="Z166" s="11"/>
      <c r="AA166" s="11"/>
      <c r="AB166" s="11"/>
    </row>
    <row r="167" spans="1:31" s="31" customFormat="1">
      <c r="A167" s="44"/>
      <c r="B167" s="170" t="s">
        <v>19</v>
      </c>
      <c r="C167" s="171"/>
      <c r="D167" s="171"/>
      <c r="E167" s="171"/>
      <c r="F167" s="171"/>
      <c r="G167" s="171"/>
      <c r="H167" s="171"/>
      <c r="I167" s="171"/>
      <c r="J167" s="171"/>
      <c r="K167" s="171"/>
      <c r="L167" s="171"/>
      <c r="M167" s="171"/>
      <c r="N167" s="172"/>
      <c r="O167" s="69"/>
      <c r="S167" s="6"/>
      <c r="T167" s="6"/>
      <c r="U167" s="6"/>
      <c r="V167" s="6"/>
      <c r="W167" s="6"/>
      <c r="X167" s="6"/>
      <c r="Y167" s="6"/>
      <c r="Z167" s="6"/>
      <c r="AA167" s="6"/>
      <c r="AB167" s="6"/>
    </row>
    <row r="168" spans="1:31" s="43" customFormat="1">
      <c r="A168" s="19">
        <v>619</v>
      </c>
      <c r="B168" s="22" t="s">
        <v>52</v>
      </c>
      <c r="C168" s="21">
        <v>200</v>
      </c>
      <c r="D168" s="22">
        <v>15</v>
      </c>
      <c r="E168" s="22">
        <v>10.5</v>
      </c>
      <c r="F168" s="22">
        <v>13</v>
      </c>
      <c r="G168" s="22">
        <v>209</v>
      </c>
      <c r="H168" s="22">
        <v>0.25</v>
      </c>
      <c r="I168" s="22">
        <v>0.6</v>
      </c>
      <c r="J168" s="22">
        <v>0.03</v>
      </c>
      <c r="K168" s="22">
        <v>12</v>
      </c>
      <c r="L168" s="22">
        <v>348</v>
      </c>
      <c r="M168" s="22">
        <v>8</v>
      </c>
      <c r="N168" s="22">
        <v>6</v>
      </c>
      <c r="O168" s="22">
        <v>0</v>
      </c>
      <c r="S168" s="6"/>
      <c r="T168" s="6"/>
      <c r="U168" s="6"/>
      <c r="V168" s="6"/>
      <c r="W168" s="6"/>
      <c r="X168" s="6"/>
      <c r="Y168" s="6"/>
      <c r="Z168" s="6"/>
      <c r="AA168" s="6"/>
      <c r="AB168" s="6"/>
    </row>
    <row r="169" spans="1:31" s="43" customFormat="1">
      <c r="A169" s="19"/>
      <c r="B169" s="22" t="s">
        <v>33</v>
      </c>
      <c r="C169" s="21">
        <v>200</v>
      </c>
      <c r="D169" s="22">
        <v>0.8</v>
      </c>
      <c r="E169" s="22">
        <v>0.8</v>
      </c>
      <c r="F169" s="22">
        <v>19.600000000000001</v>
      </c>
      <c r="G169" s="22">
        <v>88</v>
      </c>
      <c r="H169" s="22">
        <v>0.09</v>
      </c>
      <c r="I169" s="22">
        <v>0.04</v>
      </c>
      <c r="J169" s="22">
        <v>40</v>
      </c>
      <c r="K169" s="22">
        <v>0</v>
      </c>
      <c r="L169" s="22">
        <v>20</v>
      </c>
      <c r="M169" s="22">
        <v>0</v>
      </c>
      <c r="N169" s="22">
        <v>12</v>
      </c>
      <c r="O169" s="111">
        <v>4</v>
      </c>
      <c r="S169" s="6"/>
      <c r="T169" s="6"/>
      <c r="U169" s="6"/>
      <c r="V169" s="6"/>
      <c r="W169" s="6"/>
      <c r="X169" s="6"/>
      <c r="Y169" s="6"/>
      <c r="Z169" s="6"/>
      <c r="AA169" s="6"/>
      <c r="AB169" s="6"/>
    </row>
    <row r="170" spans="1:31">
      <c r="A170" s="19"/>
      <c r="B170" s="22" t="s">
        <v>86</v>
      </c>
      <c r="C170" s="21">
        <v>95</v>
      </c>
      <c r="D170" s="22">
        <v>2.8</v>
      </c>
      <c r="E170" s="22">
        <v>2.5</v>
      </c>
      <c r="F170" s="22">
        <v>4.5</v>
      </c>
      <c r="G170" s="22">
        <v>56.5</v>
      </c>
      <c r="H170" s="22">
        <v>0.1</v>
      </c>
      <c r="I170" s="22">
        <v>0.7</v>
      </c>
      <c r="J170" s="22">
        <v>0.1</v>
      </c>
      <c r="K170" s="22">
        <v>0</v>
      </c>
      <c r="L170" s="22">
        <v>240</v>
      </c>
      <c r="M170" s="22">
        <v>28</v>
      </c>
      <c r="N170" s="22">
        <v>119</v>
      </c>
      <c r="O170" s="22">
        <v>0.2</v>
      </c>
      <c r="T170" s="31"/>
      <c r="U170" s="31"/>
      <c r="V170" s="31"/>
      <c r="W170" s="31"/>
      <c r="X170" s="31"/>
      <c r="Y170" s="31"/>
      <c r="Z170" s="31"/>
      <c r="AA170" s="31"/>
      <c r="AB170" s="31"/>
    </row>
    <row r="171" spans="1:31" s="25" customFormat="1">
      <c r="A171" s="19">
        <v>1167</v>
      </c>
      <c r="B171" s="22" t="s">
        <v>22</v>
      </c>
      <c r="C171" s="26">
        <v>200</v>
      </c>
      <c r="D171" s="22">
        <v>0.2</v>
      </c>
      <c r="E171" s="22">
        <v>0.05</v>
      </c>
      <c r="F171" s="22">
        <v>15.01</v>
      </c>
      <c r="G171" s="22">
        <v>61.3</v>
      </c>
      <c r="H171" s="22">
        <v>0.03</v>
      </c>
      <c r="I171" s="22">
        <v>0</v>
      </c>
      <c r="J171" s="22">
        <v>0.03</v>
      </c>
      <c r="K171" s="22">
        <v>0</v>
      </c>
      <c r="L171" s="22">
        <v>9.67</v>
      </c>
      <c r="M171" s="22">
        <v>3.29</v>
      </c>
      <c r="N171" s="22">
        <v>0.04</v>
      </c>
      <c r="O171" s="22">
        <v>0.04</v>
      </c>
      <c r="P171" s="45"/>
      <c r="S171" s="6"/>
      <c r="T171" s="6"/>
      <c r="U171" s="6"/>
      <c r="V171" s="6"/>
      <c r="W171" s="6"/>
      <c r="X171" s="6"/>
      <c r="Y171" s="6"/>
      <c r="Z171" s="6"/>
      <c r="AA171" s="6"/>
      <c r="AB171" s="6"/>
    </row>
    <row r="172" spans="1:31">
      <c r="A172" s="19"/>
      <c r="B172" s="22" t="s">
        <v>25</v>
      </c>
      <c r="C172" s="22">
        <f>C168+C169+C170+C171</f>
        <v>695</v>
      </c>
      <c r="D172" s="22">
        <f t="shared" ref="D172:O172" si="15">D168+D169+D170+D171</f>
        <v>18.8</v>
      </c>
      <c r="E172" s="22">
        <f t="shared" si="15"/>
        <v>13.850000000000001</v>
      </c>
      <c r="F172" s="22">
        <f t="shared" si="15"/>
        <v>52.11</v>
      </c>
      <c r="G172" s="22">
        <f t="shared" si="15"/>
        <v>414.8</v>
      </c>
      <c r="H172" s="22">
        <f t="shared" si="15"/>
        <v>0.47</v>
      </c>
      <c r="I172" s="22">
        <f t="shared" si="15"/>
        <v>1.3399999999999999</v>
      </c>
      <c r="J172" s="22">
        <f t="shared" si="15"/>
        <v>40.160000000000004</v>
      </c>
      <c r="K172" s="22">
        <f t="shared" si="15"/>
        <v>12</v>
      </c>
      <c r="L172" s="22">
        <f t="shared" si="15"/>
        <v>617.66999999999996</v>
      </c>
      <c r="M172" s="22">
        <f t="shared" si="15"/>
        <v>39.29</v>
      </c>
      <c r="N172" s="22">
        <f t="shared" si="15"/>
        <v>137.04</v>
      </c>
      <c r="O172" s="22">
        <f t="shared" si="15"/>
        <v>4.24</v>
      </c>
      <c r="P172" s="8"/>
      <c r="Q172" s="9"/>
      <c r="R172" s="8"/>
      <c r="S172" s="31"/>
      <c r="AC172" s="11"/>
    </row>
    <row r="173" spans="1:31">
      <c r="A173" s="44"/>
      <c r="B173" s="170" t="s">
        <v>26</v>
      </c>
      <c r="C173" s="171"/>
      <c r="D173" s="171"/>
      <c r="E173" s="171"/>
      <c r="F173" s="171"/>
      <c r="G173" s="171"/>
      <c r="H173" s="171"/>
      <c r="I173" s="171"/>
      <c r="J173" s="171"/>
      <c r="K173" s="171"/>
      <c r="L173" s="171"/>
      <c r="M173" s="171"/>
      <c r="N173" s="171"/>
      <c r="O173" s="172"/>
      <c r="S173" s="31"/>
    </row>
    <row r="174" spans="1:31" s="48" customFormat="1" ht="28.2">
      <c r="A174" s="19">
        <v>14</v>
      </c>
      <c r="B174" s="157" t="s">
        <v>116</v>
      </c>
      <c r="C174" s="21">
        <v>100</v>
      </c>
      <c r="D174" s="126">
        <v>2.13</v>
      </c>
      <c r="E174" s="126">
        <v>6.19</v>
      </c>
      <c r="F174" s="126">
        <v>4.72</v>
      </c>
      <c r="G174" s="126">
        <v>79.099999999999994</v>
      </c>
      <c r="H174" s="22">
        <v>0.01</v>
      </c>
      <c r="I174" s="22">
        <v>0</v>
      </c>
      <c r="J174" s="22">
        <v>19.7</v>
      </c>
      <c r="K174" s="22">
        <v>2.44</v>
      </c>
      <c r="L174" s="22">
        <v>59.44</v>
      </c>
      <c r="M174" s="22">
        <v>27.53</v>
      </c>
      <c r="N174" s="22">
        <v>40.9</v>
      </c>
      <c r="O174" s="22">
        <v>0.79</v>
      </c>
      <c r="P174" s="46"/>
      <c r="Q174" s="47"/>
      <c r="R174" s="47"/>
      <c r="S174" s="47"/>
      <c r="T174" s="47"/>
      <c r="U174" s="47"/>
      <c r="V174" s="47"/>
      <c r="W174" s="47"/>
      <c r="X174" s="47"/>
      <c r="Y174" s="47"/>
      <c r="Z174" s="47"/>
      <c r="AA174" s="47"/>
      <c r="AB174" s="47"/>
      <c r="AC174" s="47"/>
      <c r="AD174" s="47"/>
      <c r="AE174" s="47"/>
    </row>
    <row r="175" spans="1:31" s="49" customFormat="1">
      <c r="A175" s="61">
        <v>294</v>
      </c>
      <c r="B175" s="153" t="s">
        <v>53</v>
      </c>
      <c r="C175" s="21">
        <v>250</v>
      </c>
      <c r="D175" s="22">
        <v>2.16</v>
      </c>
      <c r="E175" s="22">
        <v>4.5999999999999996</v>
      </c>
      <c r="F175" s="22">
        <v>18.55</v>
      </c>
      <c r="G175" s="22">
        <v>83.7</v>
      </c>
      <c r="H175" s="22">
        <v>2.5000000000000001E-2</v>
      </c>
      <c r="I175" s="22">
        <v>0.1</v>
      </c>
      <c r="J175" s="22">
        <v>11.53</v>
      </c>
      <c r="K175" s="22">
        <v>0.28000000000000003</v>
      </c>
      <c r="L175" s="22">
        <v>44.98</v>
      </c>
      <c r="M175" s="22">
        <v>31.35</v>
      </c>
      <c r="N175" s="22">
        <v>70.02</v>
      </c>
      <c r="O175" s="22">
        <v>1.08</v>
      </c>
      <c r="S175" s="47"/>
      <c r="T175" s="47"/>
      <c r="U175" s="47"/>
      <c r="V175" s="47"/>
      <c r="W175" s="47"/>
      <c r="X175" s="47"/>
      <c r="Y175" s="47"/>
      <c r="Z175" s="47"/>
      <c r="AA175" s="47"/>
      <c r="AB175" s="47"/>
    </row>
    <row r="176" spans="1:31" s="48" customFormat="1">
      <c r="A176" s="19">
        <v>795</v>
      </c>
      <c r="B176" s="22" t="s">
        <v>47</v>
      </c>
      <c r="C176" s="21">
        <v>90</v>
      </c>
      <c r="D176" s="22">
        <v>9.36</v>
      </c>
      <c r="E176" s="22">
        <v>6.3</v>
      </c>
      <c r="F176" s="22">
        <v>10.9</v>
      </c>
      <c r="G176" s="22">
        <v>161</v>
      </c>
      <c r="H176" s="22">
        <v>0.03</v>
      </c>
      <c r="I176" s="22">
        <v>0.11</v>
      </c>
      <c r="J176" s="22">
        <v>0.72</v>
      </c>
      <c r="K176" s="22">
        <v>0.33</v>
      </c>
      <c r="L176" s="22">
        <v>55.76</v>
      </c>
      <c r="M176" s="22">
        <v>23.84</v>
      </c>
      <c r="N176" s="22">
        <v>255.03</v>
      </c>
      <c r="O176" s="22">
        <v>0.64</v>
      </c>
      <c r="P176" s="46"/>
      <c r="Q176" s="47"/>
      <c r="R176" s="47"/>
      <c r="S176" s="47"/>
      <c r="T176" s="47"/>
      <c r="U176" s="47"/>
      <c r="V176" s="47"/>
      <c r="W176" s="47"/>
      <c r="X176" s="47"/>
      <c r="Y176" s="47"/>
      <c r="Z176" s="47"/>
      <c r="AA176" s="47"/>
      <c r="AB176" s="47"/>
      <c r="AC176" s="47"/>
      <c r="AD176" s="47"/>
      <c r="AE176" s="47"/>
    </row>
    <row r="177" spans="1:31" s="48" customFormat="1">
      <c r="A177" s="19">
        <v>891</v>
      </c>
      <c r="B177" s="22" t="s">
        <v>54</v>
      </c>
      <c r="C177" s="21">
        <v>150</v>
      </c>
      <c r="D177" s="22">
        <v>3.42</v>
      </c>
      <c r="E177" s="22">
        <v>4.2</v>
      </c>
      <c r="F177" s="22">
        <v>16</v>
      </c>
      <c r="G177" s="22">
        <v>195</v>
      </c>
      <c r="H177" s="22">
        <v>0.4</v>
      </c>
      <c r="I177" s="22">
        <v>0.4</v>
      </c>
      <c r="J177" s="22">
        <v>0</v>
      </c>
      <c r="K177" s="22">
        <v>0</v>
      </c>
      <c r="L177" s="22">
        <v>1.4</v>
      </c>
      <c r="M177" s="22">
        <v>12</v>
      </c>
      <c r="N177" s="22">
        <v>70.3</v>
      </c>
      <c r="O177" s="22">
        <v>0.6</v>
      </c>
      <c r="P177" s="46"/>
      <c r="Q177" s="47"/>
      <c r="R177" s="47"/>
      <c r="S177" s="47"/>
      <c r="T177" s="50"/>
      <c r="U177" s="50"/>
      <c r="V177" s="50"/>
      <c r="W177" s="50"/>
      <c r="X177" s="50"/>
      <c r="Y177" s="50"/>
      <c r="Z177" s="50"/>
      <c r="AA177" s="50"/>
      <c r="AB177" s="50"/>
      <c r="AC177" s="47"/>
      <c r="AD177" s="47"/>
      <c r="AE177" s="47"/>
    </row>
    <row r="178" spans="1:31" s="48" customFormat="1">
      <c r="A178" s="19">
        <v>1168</v>
      </c>
      <c r="B178" s="150" t="s">
        <v>84</v>
      </c>
      <c r="C178" s="151">
        <v>200</v>
      </c>
      <c r="D178" s="151">
        <v>1</v>
      </c>
      <c r="E178" s="151">
        <v>0</v>
      </c>
      <c r="F178" s="151">
        <v>13.4</v>
      </c>
      <c r="G178" s="151">
        <v>94</v>
      </c>
      <c r="H178" s="152">
        <v>0.02</v>
      </c>
      <c r="I178" s="152">
        <v>4</v>
      </c>
      <c r="J178" s="152">
        <v>0</v>
      </c>
      <c r="K178" s="22">
        <v>1</v>
      </c>
      <c r="L178" s="152">
        <v>16</v>
      </c>
      <c r="M178" s="152">
        <v>10</v>
      </c>
      <c r="N178" s="152">
        <v>18</v>
      </c>
      <c r="O178" s="152">
        <v>0.4</v>
      </c>
      <c r="P178" s="46"/>
      <c r="Q178" s="47"/>
      <c r="R178" s="47"/>
      <c r="S178" s="50"/>
      <c r="T178" s="47"/>
      <c r="U178" s="47"/>
      <c r="V178" s="47"/>
      <c r="W178" s="47"/>
      <c r="X178" s="47"/>
      <c r="Y178" s="47"/>
      <c r="Z178" s="47"/>
      <c r="AA178" s="47"/>
      <c r="AB178" s="47"/>
      <c r="AC178" s="47"/>
      <c r="AD178" s="47"/>
      <c r="AE178" s="47"/>
    </row>
    <row r="179" spans="1:31" s="48" customFormat="1">
      <c r="A179" s="19"/>
      <c r="B179" s="22" t="s">
        <v>33</v>
      </c>
      <c r="C179" s="21">
        <v>100</v>
      </c>
      <c r="D179" s="22">
        <v>0.4</v>
      </c>
      <c r="E179" s="22">
        <v>0.4</v>
      </c>
      <c r="F179" s="22">
        <v>9.8000000000000007</v>
      </c>
      <c r="G179" s="22">
        <v>44</v>
      </c>
      <c r="H179" s="22">
        <v>0.09</v>
      </c>
      <c r="I179" s="22">
        <v>0.04</v>
      </c>
      <c r="J179" s="22">
        <v>40</v>
      </c>
      <c r="K179" s="22">
        <v>0</v>
      </c>
      <c r="L179" s="22">
        <v>20</v>
      </c>
      <c r="M179" s="22">
        <v>0</v>
      </c>
      <c r="N179" s="22">
        <v>12</v>
      </c>
      <c r="O179" s="111">
        <v>4</v>
      </c>
      <c r="P179" s="46"/>
      <c r="Q179" s="47"/>
      <c r="R179" s="47"/>
      <c r="S179" s="50"/>
      <c r="T179" s="47"/>
      <c r="U179" s="47"/>
      <c r="V179" s="47"/>
      <c r="W179" s="47"/>
      <c r="X179" s="47"/>
      <c r="Y179" s="47"/>
      <c r="Z179" s="47"/>
      <c r="AA179" s="47"/>
      <c r="AB179" s="47"/>
      <c r="AC179" s="47"/>
      <c r="AD179" s="47"/>
      <c r="AE179" s="47"/>
    </row>
    <row r="180" spans="1:31" s="48" customFormat="1">
      <c r="A180" s="19"/>
      <c r="B180" s="127" t="s">
        <v>112</v>
      </c>
      <c r="C180" s="112">
        <v>40</v>
      </c>
      <c r="D180" s="112">
        <v>1.3</v>
      </c>
      <c r="E180" s="112">
        <v>1.1000000000000001</v>
      </c>
      <c r="F180" s="112">
        <v>62</v>
      </c>
      <c r="G180" s="112">
        <v>137</v>
      </c>
      <c r="H180" s="112">
        <v>0</v>
      </c>
      <c r="I180" s="112">
        <v>0.02</v>
      </c>
      <c r="J180" s="112">
        <v>0</v>
      </c>
      <c r="K180" s="112">
        <v>6</v>
      </c>
      <c r="L180" s="112">
        <v>4</v>
      </c>
      <c r="M180" s="112">
        <v>0.60000000000000009</v>
      </c>
      <c r="N180" s="112">
        <v>19.899999999999999</v>
      </c>
      <c r="O180" s="112">
        <v>1.8000000000000002E-2</v>
      </c>
      <c r="P180" s="46"/>
      <c r="Q180" s="47"/>
      <c r="R180" s="47"/>
      <c r="S180" s="50"/>
      <c r="T180" s="47"/>
      <c r="U180" s="47"/>
      <c r="V180" s="47"/>
      <c r="W180" s="47"/>
      <c r="X180" s="47"/>
      <c r="Y180" s="47"/>
      <c r="Z180" s="47"/>
      <c r="AA180" s="47"/>
      <c r="AB180" s="47"/>
      <c r="AC180" s="47"/>
      <c r="AD180" s="47"/>
      <c r="AE180" s="47"/>
    </row>
    <row r="181" spans="1:31" s="48" customFormat="1">
      <c r="A181" s="19"/>
      <c r="B181" s="22" t="s">
        <v>24</v>
      </c>
      <c r="C181" s="21">
        <v>100</v>
      </c>
      <c r="D181" s="22">
        <v>7.5</v>
      </c>
      <c r="E181" s="22">
        <v>2.9</v>
      </c>
      <c r="F181" s="22">
        <v>51.4</v>
      </c>
      <c r="G181" s="22">
        <v>262</v>
      </c>
      <c r="H181" s="22">
        <v>0</v>
      </c>
      <c r="I181" s="22">
        <v>0.09</v>
      </c>
      <c r="J181" s="22">
        <v>0</v>
      </c>
      <c r="K181" s="22">
        <v>0</v>
      </c>
      <c r="L181" s="22">
        <v>16</v>
      </c>
      <c r="M181" s="22">
        <v>22.4</v>
      </c>
      <c r="N181" s="22">
        <v>55.04</v>
      </c>
      <c r="O181" s="22">
        <v>1.02</v>
      </c>
      <c r="P181" s="46"/>
      <c r="Q181" s="47"/>
      <c r="R181" s="47"/>
      <c r="S181" s="50"/>
      <c r="T181" s="47"/>
      <c r="U181" s="47"/>
      <c r="V181" s="47"/>
      <c r="W181" s="47"/>
      <c r="X181" s="47"/>
      <c r="Y181" s="47"/>
      <c r="Z181" s="47"/>
      <c r="AA181" s="47"/>
      <c r="AB181" s="47"/>
      <c r="AC181" s="47"/>
      <c r="AD181" s="47"/>
      <c r="AE181" s="47"/>
    </row>
    <row r="182" spans="1:31" s="48" customFormat="1" ht="28.2">
      <c r="A182" s="19"/>
      <c r="B182" s="146" t="s">
        <v>101</v>
      </c>
      <c r="C182" s="21">
        <v>60</v>
      </c>
      <c r="D182" s="22">
        <v>4.2</v>
      </c>
      <c r="E182" s="22">
        <v>1</v>
      </c>
      <c r="F182" s="22">
        <v>16</v>
      </c>
      <c r="G182" s="22">
        <v>107</v>
      </c>
      <c r="H182" s="22">
        <v>0</v>
      </c>
      <c r="I182" s="22">
        <v>0.06</v>
      </c>
      <c r="J182" s="22">
        <v>0</v>
      </c>
      <c r="K182" s="22">
        <v>7.0000000000000001E-3</v>
      </c>
      <c r="L182" s="22">
        <v>14.7</v>
      </c>
      <c r="M182" s="22">
        <v>13.3</v>
      </c>
      <c r="N182" s="22">
        <v>60.9</v>
      </c>
      <c r="O182" s="22">
        <v>1.4</v>
      </c>
      <c r="P182" s="46"/>
      <c r="Q182" s="47"/>
      <c r="R182" s="47"/>
      <c r="S182" s="27"/>
      <c r="T182" s="27"/>
      <c r="U182" s="174"/>
      <c r="V182" s="174"/>
      <c r="W182" s="174"/>
      <c r="X182" s="174"/>
      <c r="Y182" s="174"/>
      <c r="Z182" s="11"/>
      <c r="AA182" s="11"/>
      <c r="AB182" s="11"/>
      <c r="AC182" s="47"/>
      <c r="AD182" s="47"/>
      <c r="AE182" s="47"/>
    </row>
    <row r="183" spans="1:31" s="48" customFormat="1">
      <c r="A183" s="19"/>
      <c r="B183" s="22" t="s">
        <v>25</v>
      </c>
      <c r="C183" s="21">
        <f>C174+C175+C176+C177+C178+C179+C180+C181+C182</f>
        <v>1090</v>
      </c>
      <c r="D183" s="21">
        <f t="shared" ref="D183:O183" si="16">D174+D175+D176+D177+D178+D179+D180+D181+D182</f>
        <v>31.47</v>
      </c>
      <c r="E183" s="21">
        <f t="shared" si="16"/>
        <v>26.689999999999998</v>
      </c>
      <c r="F183" s="21">
        <f t="shared" si="16"/>
        <v>202.77</v>
      </c>
      <c r="G183" s="21">
        <f t="shared" si="16"/>
        <v>1162.8</v>
      </c>
      <c r="H183" s="21">
        <f t="shared" si="16"/>
        <v>0.57500000000000007</v>
      </c>
      <c r="I183" s="21">
        <f t="shared" si="16"/>
        <v>4.8199999999999994</v>
      </c>
      <c r="J183" s="21">
        <f t="shared" si="16"/>
        <v>71.949999999999989</v>
      </c>
      <c r="K183" s="21">
        <f t="shared" si="16"/>
        <v>10.057</v>
      </c>
      <c r="L183" s="21">
        <f t="shared" si="16"/>
        <v>232.27999999999997</v>
      </c>
      <c r="M183" s="21">
        <f t="shared" si="16"/>
        <v>141.02000000000001</v>
      </c>
      <c r="N183" s="21">
        <f t="shared" si="16"/>
        <v>602.08999999999992</v>
      </c>
      <c r="O183" s="21">
        <f t="shared" si="16"/>
        <v>9.9480000000000004</v>
      </c>
      <c r="P183" s="46"/>
      <c r="Q183" s="47"/>
      <c r="R183" s="47"/>
      <c r="S183" s="27"/>
      <c r="T183" s="27"/>
      <c r="U183" s="109"/>
      <c r="V183" s="109"/>
      <c r="W183" s="109"/>
      <c r="X183" s="109"/>
      <c r="Y183" s="109"/>
      <c r="Z183" s="11"/>
      <c r="AA183" s="11"/>
      <c r="AB183" s="11"/>
      <c r="AC183" s="47"/>
      <c r="AD183" s="47"/>
      <c r="AE183" s="47"/>
    </row>
    <row r="184" spans="1:31" s="48" customFormat="1">
      <c r="A184" s="19"/>
      <c r="B184" s="34" t="s">
        <v>31</v>
      </c>
      <c r="C184" s="35"/>
      <c r="D184" s="36">
        <f>D172+D183</f>
        <v>50.269999999999996</v>
      </c>
      <c r="E184" s="36">
        <f t="shared" ref="E184:O184" si="17">E172+E183</f>
        <v>40.54</v>
      </c>
      <c r="F184" s="36">
        <f t="shared" si="17"/>
        <v>254.88</v>
      </c>
      <c r="G184" s="36">
        <f t="shared" si="17"/>
        <v>1577.6</v>
      </c>
      <c r="H184" s="36">
        <f t="shared" si="17"/>
        <v>1.0449999999999999</v>
      </c>
      <c r="I184" s="36">
        <f t="shared" si="17"/>
        <v>6.1599999999999993</v>
      </c>
      <c r="J184" s="36">
        <f t="shared" si="17"/>
        <v>112.10999999999999</v>
      </c>
      <c r="K184" s="36">
        <f t="shared" si="17"/>
        <v>22.057000000000002</v>
      </c>
      <c r="L184" s="36">
        <f t="shared" si="17"/>
        <v>849.94999999999993</v>
      </c>
      <c r="M184" s="36">
        <f t="shared" si="17"/>
        <v>180.31</v>
      </c>
      <c r="N184" s="36">
        <f t="shared" si="17"/>
        <v>739.12999999999988</v>
      </c>
      <c r="O184" s="36">
        <f t="shared" si="17"/>
        <v>14.188000000000001</v>
      </c>
      <c r="P184" s="46"/>
      <c r="Q184" s="47"/>
      <c r="R184" s="47"/>
      <c r="S184" s="47"/>
      <c r="T184" s="47"/>
      <c r="U184" s="47"/>
      <c r="V184" s="47"/>
      <c r="W184" s="47"/>
      <c r="X184" s="47"/>
      <c r="Y184" s="47"/>
      <c r="Z184" s="47"/>
      <c r="AA184" s="47"/>
      <c r="AB184" s="47"/>
      <c r="AC184" s="47"/>
      <c r="AD184" s="47"/>
      <c r="AE184" s="47"/>
    </row>
    <row r="185" spans="1:31" s="50" customFormat="1">
      <c r="A185" s="37"/>
      <c r="B185" s="29"/>
      <c r="C185" s="38"/>
      <c r="D185" s="39"/>
      <c r="E185" s="39"/>
      <c r="F185" s="39"/>
      <c r="G185" s="39"/>
      <c r="H185" s="39"/>
      <c r="I185" s="39"/>
      <c r="J185" s="39"/>
      <c r="K185" s="39"/>
      <c r="L185" s="39"/>
      <c r="M185" s="39"/>
      <c r="N185" s="39"/>
      <c r="O185" s="39"/>
      <c r="S185" s="47"/>
      <c r="T185" s="49"/>
      <c r="U185" s="49"/>
      <c r="V185" s="49"/>
      <c r="W185" s="49"/>
      <c r="X185" s="49"/>
      <c r="Y185" s="49"/>
      <c r="Z185" s="49"/>
      <c r="AA185" s="49"/>
      <c r="AB185" s="49"/>
    </row>
    <row r="186" spans="1:31" s="48" customFormat="1">
      <c r="A186" s="37"/>
      <c r="B186" s="29"/>
      <c r="C186" s="38"/>
      <c r="D186" s="39"/>
      <c r="E186" s="39"/>
      <c r="F186" s="39"/>
      <c r="G186" s="39"/>
      <c r="H186" s="39"/>
      <c r="I186" s="39"/>
      <c r="J186" s="39"/>
      <c r="K186" s="39"/>
      <c r="L186" s="39"/>
      <c r="M186" s="39"/>
      <c r="N186" s="39"/>
      <c r="O186" s="39"/>
      <c r="P186" s="46"/>
      <c r="Q186" s="47"/>
      <c r="R186" s="47"/>
      <c r="S186" s="47"/>
      <c r="T186" s="50"/>
      <c r="U186" s="50"/>
      <c r="V186" s="50"/>
      <c r="W186" s="50"/>
      <c r="X186" s="50"/>
      <c r="Y186" s="50"/>
      <c r="Z186" s="50"/>
      <c r="AA186" s="50"/>
      <c r="AB186" s="50"/>
      <c r="AC186" s="47"/>
      <c r="AD186" s="47"/>
      <c r="AE186" s="47"/>
    </row>
    <row r="187" spans="1:31" s="48" customFormat="1">
      <c r="A187" s="37"/>
      <c r="B187" s="29"/>
      <c r="C187" s="39"/>
      <c r="D187" s="39"/>
      <c r="E187" s="39"/>
      <c r="F187" s="39"/>
      <c r="G187" s="39"/>
      <c r="H187" s="39"/>
      <c r="I187" s="39"/>
      <c r="J187" s="39"/>
      <c r="K187" s="39"/>
      <c r="L187" s="39"/>
      <c r="M187" s="39"/>
      <c r="N187" s="39"/>
      <c r="O187" s="39"/>
      <c r="P187" s="46"/>
      <c r="Q187" s="47"/>
      <c r="R187" s="47"/>
      <c r="S187" s="47"/>
      <c r="T187" s="50"/>
      <c r="U187" s="50"/>
      <c r="V187" s="50"/>
      <c r="W187" s="50"/>
      <c r="X187" s="50"/>
      <c r="Y187" s="50"/>
      <c r="Z187" s="50"/>
      <c r="AA187" s="50"/>
      <c r="AB187" s="50"/>
      <c r="AC187" s="47"/>
      <c r="AD187" s="47"/>
      <c r="AE187" s="47"/>
    </row>
    <row r="188" spans="1:31" s="48" customFormat="1">
      <c r="A188" s="37"/>
      <c r="B188" s="29"/>
      <c r="C188" s="39"/>
      <c r="D188" s="39"/>
      <c r="E188" s="39"/>
      <c r="F188" s="39"/>
      <c r="G188" s="39"/>
      <c r="H188" s="39"/>
      <c r="I188" s="39"/>
      <c r="J188" s="39"/>
      <c r="K188" s="39"/>
      <c r="L188" s="39"/>
      <c r="M188" s="39"/>
      <c r="N188" s="39"/>
      <c r="O188" s="39"/>
      <c r="P188" s="46"/>
      <c r="Q188" s="47"/>
      <c r="R188" s="47"/>
      <c r="S188" s="47"/>
      <c r="T188" s="50"/>
      <c r="U188" s="50"/>
      <c r="V188" s="50"/>
      <c r="W188" s="50"/>
      <c r="X188" s="50"/>
      <c r="Y188" s="50"/>
      <c r="Z188" s="50"/>
      <c r="AA188" s="50"/>
      <c r="AB188" s="50"/>
      <c r="AC188" s="47"/>
      <c r="AD188" s="47"/>
      <c r="AE188" s="47"/>
    </row>
    <row r="189" spans="1:31" s="48" customFormat="1">
      <c r="A189" s="37"/>
      <c r="B189" s="29"/>
      <c r="C189" s="39"/>
      <c r="D189" s="39"/>
      <c r="E189" s="39"/>
      <c r="F189" s="39"/>
      <c r="G189" s="39"/>
      <c r="H189" s="39"/>
      <c r="I189" s="39"/>
      <c r="J189" s="39"/>
      <c r="K189" s="39"/>
      <c r="L189" s="39"/>
      <c r="M189" s="39"/>
      <c r="N189" s="39"/>
      <c r="O189" s="39"/>
      <c r="P189" s="46"/>
      <c r="Q189" s="47"/>
      <c r="R189" s="47"/>
      <c r="S189" s="47"/>
      <c r="T189" s="50"/>
      <c r="U189" s="50"/>
      <c r="V189" s="50"/>
      <c r="W189" s="50"/>
      <c r="X189" s="50"/>
      <c r="Y189" s="50"/>
      <c r="Z189" s="50"/>
      <c r="AA189" s="50"/>
      <c r="AB189" s="50"/>
      <c r="AC189" s="47"/>
      <c r="AD189" s="47"/>
      <c r="AE189" s="47"/>
    </row>
    <row r="190" spans="1:31" s="48" customFormat="1">
      <c r="A190" s="37"/>
      <c r="B190" s="29"/>
      <c r="C190" s="39"/>
      <c r="D190" s="39"/>
      <c r="E190" s="39"/>
      <c r="F190" s="39"/>
      <c r="G190" s="39"/>
      <c r="H190" s="39"/>
      <c r="I190" s="39"/>
      <c r="J190" s="39"/>
      <c r="K190" s="39"/>
      <c r="L190" s="39"/>
      <c r="M190" s="39"/>
      <c r="N190" s="39"/>
      <c r="O190" s="39"/>
      <c r="P190" s="46"/>
      <c r="Q190" s="47"/>
      <c r="R190" s="47"/>
      <c r="S190" s="47"/>
      <c r="T190" s="50"/>
      <c r="U190" s="50"/>
      <c r="V190" s="50"/>
      <c r="W190" s="50"/>
      <c r="X190" s="50"/>
      <c r="Y190" s="50"/>
      <c r="Z190" s="50"/>
      <c r="AA190" s="50"/>
      <c r="AB190" s="50"/>
      <c r="AC190" s="47"/>
      <c r="AD190" s="47"/>
      <c r="AE190" s="47"/>
    </row>
    <row r="191" spans="1:31" s="48" customFormat="1">
      <c r="A191" s="37"/>
      <c r="B191" s="29"/>
      <c r="C191" s="39"/>
      <c r="D191" s="39"/>
      <c r="E191" s="39"/>
      <c r="F191" s="39"/>
      <c r="G191" s="39"/>
      <c r="H191" s="39"/>
      <c r="I191" s="39"/>
      <c r="J191" s="39"/>
      <c r="K191" s="39"/>
      <c r="L191" s="39"/>
      <c r="M191" s="39"/>
      <c r="N191" s="39"/>
      <c r="O191" s="39"/>
      <c r="P191" s="46"/>
      <c r="Q191" s="47"/>
      <c r="R191" s="47"/>
      <c r="S191" s="47"/>
      <c r="T191" s="50"/>
      <c r="U191" s="50"/>
      <c r="V191" s="50"/>
      <c r="W191" s="50"/>
      <c r="X191" s="50"/>
      <c r="Y191" s="50"/>
      <c r="Z191" s="50"/>
      <c r="AA191" s="50"/>
      <c r="AB191" s="50"/>
      <c r="AC191" s="47"/>
      <c r="AD191" s="47"/>
      <c r="AE191" s="47"/>
    </row>
    <row r="192" spans="1:31" s="48" customFormat="1">
      <c r="A192" s="52"/>
      <c r="B192" s="175"/>
      <c r="C192" s="175"/>
      <c r="D192" s="175"/>
      <c r="E192" s="175"/>
      <c r="F192" s="175"/>
      <c r="G192" s="175"/>
      <c r="H192" s="175"/>
      <c r="I192" s="175"/>
      <c r="J192" s="175"/>
      <c r="K192" s="175"/>
      <c r="L192" s="175"/>
      <c r="M192" s="175"/>
      <c r="N192" s="175"/>
      <c r="O192" s="175"/>
      <c r="P192" s="46"/>
      <c r="Q192" s="47"/>
      <c r="R192" s="47"/>
      <c r="S192" s="47"/>
      <c r="T192" s="50"/>
      <c r="U192" s="50"/>
      <c r="V192" s="50"/>
      <c r="W192" s="50"/>
      <c r="X192" s="50"/>
      <c r="Y192" s="50"/>
      <c r="Z192" s="50"/>
      <c r="AA192" s="50"/>
      <c r="AB192" s="50"/>
      <c r="AC192" s="47"/>
      <c r="AD192" s="47"/>
      <c r="AE192" s="47"/>
    </row>
    <row r="193" spans="1:31" s="48" customFormat="1">
      <c r="A193" s="37"/>
      <c r="B193" s="29"/>
      <c r="C193" s="70"/>
      <c r="D193" s="39"/>
      <c r="E193" s="39"/>
      <c r="F193" s="39"/>
      <c r="G193" s="39"/>
      <c r="H193" s="39"/>
      <c r="I193" s="39"/>
      <c r="J193" s="39"/>
      <c r="K193" s="39"/>
      <c r="L193" s="39"/>
      <c r="M193" s="39"/>
      <c r="N193" s="39"/>
      <c r="O193" s="39"/>
      <c r="P193" s="46"/>
      <c r="Q193" s="47"/>
      <c r="R193" s="47"/>
      <c r="S193" s="47"/>
      <c r="T193" s="50"/>
      <c r="U193" s="50"/>
      <c r="V193" s="50"/>
      <c r="W193" s="50"/>
      <c r="X193" s="50"/>
      <c r="Y193" s="50"/>
      <c r="Z193" s="50"/>
      <c r="AA193" s="50"/>
      <c r="AB193" s="50"/>
      <c r="AC193" s="47"/>
      <c r="AD193" s="47"/>
      <c r="AE193" s="47"/>
    </row>
    <row r="194" spans="1:31" s="48" customFormat="1">
      <c r="A194" s="37"/>
      <c r="B194" s="29"/>
      <c r="C194" s="38"/>
      <c r="D194" s="39"/>
      <c r="E194" s="39"/>
      <c r="F194" s="39"/>
      <c r="G194" s="39"/>
      <c r="H194" s="39"/>
      <c r="I194" s="39"/>
      <c r="J194" s="39"/>
      <c r="K194" s="39"/>
      <c r="L194" s="39"/>
      <c r="M194" s="39"/>
      <c r="N194" s="39"/>
      <c r="O194" s="39"/>
      <c r="P194" s="46"/>
      <c r="Q194" s="47"/>
      <c r="R194" s="47"/>
      <c r="S194" s="47"/>
      <c r="T194" s="50"/>
      <c r="U194" s="50"/>
      <c r="V194" s="50"/>
      <c r="W194" s="50"/>
      <c r="X194" s="50"/>
      <c r="Y194" s="50"/>
      <c r="Z194" s="50"/>
      <c r="AA194" s="50"/>
      <c r="AB194" s="50"/>
      <c r="AC194" s="47"/>
      <c r="AD194" s="47"/>
      <c r="AE194" s="47"/>
    </row>
    <row r="195" spans="1:31" s="31" customFormat="1">
      <c r="A195" s="37"/>
      <c r="B195" s="29"/>
      <c r="C195" s="38"/>
      <c r="D195" s="39"/>
      <c r="E195" s="39"/>
      <c r="F195" s="39"/>
      <c r="G195" s="39"/>
      <c r="H195" s="39"/>
      <c r="I195" s="39"/>
      <c r="J195" s="39"/>
      <c r="K195" s="39"/>
      <c r="L195" s="39"/>
      <c r="M195" s="39"/>
      <c r="N195" s="39"/>
      <c r="O195" s="39"/>
      <c r="S195" s="6"/>
    </row>
    <row r="196" spans="1:31">
      <c r="A196" s="55"/>
      <c r="B196" s="56"/>
      <c r="C196" s="57"/>
      <c r="D196" s="57"/>
      <c r="E196" s="57"/>
      <c r="F196" s="57"/>
      <c r="G196" s="57"/>
      <c r="H196" s="57"/>
      <c r="I196" s="57"/>
      <c r="J196" s="57"/>
      <c r="K196" s="57"/>
      <c r="L196" s="57"/>
      <c r="M196" s="57"/>
      <c r="N196" s="57"/>
      <c r="O196" s="57"/>
    </row>
    <row r="197" spans="1:31">
      <c r="A197" s="160" t="s">
        <v>55</v>
      </c>
      <c r="B197" s="160"/>
      <c r="C197" s="160"/>
      <c r="D197" s="160"/>
      <c r="E197" s="160"/>
      <c r="F197" s="160"/>
      <c r="G197" s="160"/>
      <c r="H197" s="160"/>
      <c r="I197" s="160"/>
      <c r="J197" s="160"/>
      <c r="K197" s="160"/>
      <c r="L197" s="160"/>
      <c r="M197" s="160"/>
      <c r="N197" s="160"/>
      <c r="O197" s="160"/>
      <c r="T197" s="31"/>
      <c r="U197" s="31"/>
      <c r="V197" s="31"/>
      <c r="W197" s="31"/>
      <c r="X197" s="31"/>
      <c r="Y197" s="31"/>
      <c r="Z197" s="31"/>
      <c r="AA197" s="31"/>
      <c r="AB197" s="31"/>
    </row>
    <row r="198" spans="1:31" s="31" customFormat="1">
      <c r="A198" s="162" t="s">
        <v>1</v>
      </c>
      <c r="B198" s="180" t="s">
        <v>2</v>
      </c>
      <c r="C198" s="180" t="s">
        <v>3</v>
      </c>
      <c r="D198" s="179" t="s">
        <v>4</v>
      </c>
      <c r="E198" s="179"/>
      <c r="F198" s="179"/>
      <c r="G198" s="180" t="s">
        <v>5</v>
      </c>
      <c r="H198" s="179" t="s">
        <v>6</v>
      </c>
      <c r="I198" s="179"/>
      <c r="J198" s="179"/>
      <c r="K198" s="179"/>
      <c r="L198" s="179" t="s">
        <v>7</v>
      </c>
      <c r="M198" s="179"/>
      <c r="N198" s="179"/>
      <c r="O198" s="179"/>
      <c r="S198" s="6"/>
      <c r="T198" s="6"/>
      <c r="U198" s="6"/>
      <c r="V198" s="6"/>
      <c r="W198" s="6"/>
      <c r="X198" s="6"/>
      <c r="Y198" s="6"/>
      <c r="Z198" s="6"/>
      <c r="AA198" s="6"/>
      <c r="AB198" s="6"/>
    </row>
    <row r="199" spans="1:31" s="9" customFormat="1">
      <c r="A199" s="162"/>
      <c r="B199" s="180"/>
      <c r="C199" s="180"/>
      <c r="D199" s="58" t="s">
        <v>8</v>
      </c>
      <c r="E199" s="58" t="s">
        <v>9</v>
      </c>
      <c r="F199" s="58" t="s">
        <v>10</v>
      </c>
      <c r="G199" s="180"/>
      <c r="H199" s="64" t="s">
        <v>11</v>
      </c>
      <c r="I199" s="64" t="s">
        <v>12</v>
      </c>
      <c r="J199" s="64" t="s">
        <v>13</v>
      </c>
      <c r="K199" s="64" t="s">
        <v>14</v>
      </c>
      <c r="L199" s="64" t="s">
        <v>15</v>
      </c>
      <c r="M199" s="64" t="s">
        <v>16</v>
      </c>
      <c r="N199" s="64" t="s">
        <v>17</v>
      </c>
      <c r="O199" s="64" t="s">
        <v>18</v>
      </c>
      <c r="P199" s="8"/>
    </row>
    <row r="200" spans="1:31" s="43" customFormat="1">
      <c r="A200" s="44"/>
      <c r="B200" s="170" t="s">
        <v>19</v>
      </c>
      <c r="C200" s="171"/>
      <c r="D200" s="171"/>
      <c r="E200" s="171"/>
      <c r="F200" s="171"/>
      <c r="G200" s="171"/>
      <c r="H200" s="171"/>
      <c r="I200" s="171"/>
      <c r="J200" s="171"/>
      <c r="K200" s="171"/>
      <c r="L200" s="171"/>
      <c r="M200" s="171"/>
      <c r="N200" s="171"/>
      <c r="O200" s="172"/>
      <c r="S200" s="6"/>
      <c r="T200" s="6"/>
      <c r="U200" s="6"/>
      <c r="V200" s="6"/>
      <c r="W200" s="6"/>
      <c r="X200" s="6"/>
      <c r="Y200" s="6"/>
      <c r="Z200" s="6"/>
      <c r="AA200" s="6"/>
      <c r="AB200" s="6"/>
    </row>
    <row r="201" spans="1:31" s="25" customFormat="1">
      <c r="A201" s="19">
        <v>520</v>
      </c>
      <c r="B201" s="22" t="s">
        <v>20</v>
      </c>
      <c r="C201" s="21">
        <v>200</v>
      </c>
      <c r="D201" s="22">
        <v>5.0999999999999996</v>
      </c>
      <c r="E201" s="22">
        <v>5.0999999999999996</v>
      </c>
      <c r="F201" s="22">
        <v>31.84</v>
      </c>
      <c r="G201" s="22">
        <v>185.6</v>
      </c>
      <c r="H201" s="22">
        <v>0.06</v>
      </c>
      <c r="I201" s="22">
        <v>0.12</v>
      </c>
      <c r="J201" s="22">
        <v>1.22</v>
      </c>
      <c r="K201" s="22">
        <v>0.2</v>
      </c>
      <c r="L201" s="22">
        <v>125.2</v>
      </c>
      <c r="M201" s="22">
        <v>36.32</v>
      </c>
      <c r="N201" s="22">
        <v>152.66</v>
      </c>
      <c r="O201" s="22">
        <v>0.78</v>
      </c>
      <c r="P201" s="45"/>
      <c r="S201" s="6"/>
      <c r="T201" s="6"/>
      <c r="U201" s="6"/>
      <c r="V201" s="6"/>
      <c r="W201" s="6"/>
      <c r="X201" s="6"/>
      <c r="Y201" s="6"/>
      <c r="Z201" s="6"/>
      <c r="AA201" s="6"/>
      <c r="AB201" s="6"/>
    </row>
    <row r="202" spans="1:31">
      <c r="A202" s="19"/>
      <c r="B202" s="128" t="s">
        <v>61</v>
      </c>
      <c r="C202" s="130">
        <v>10</v>
      </c>
      <c r="D202" s="131">
        <v>0.1</v>
      </c>
      <c r="E202" s="131">
        <v>5.3</v>
      </c>
      <c r="F202" s="131">
        <v>0.1</v>
      </c>
      <c r="G202" s="131">
        <v>75</v>
      </c>
      <c r="H202" s="131">
        <v>0.05</v>
      </c>
      <c r="I202" s="131">
        <v>0</v>
      </c>
      <c r="J202" s="131">
        <v>0</v>
      </c>
      <c r="K202" s="131">
        <v>0.82</v>
      </c>
      <c r="L202" s="131">
        <v>2.2000000000000002</v>
      </c>
      <c r="M202" s="131">
        <v>0.30000000000000004</v>
      </c>
      <c r="N202" s="131">
        <v>1.9</v>
      </c>
      <c r="O202" s="131">
        <v>0.02</v>
      </c>
      <c r="P202" s="8"/>
      <c r="Q202" s="9"/>
      <c r="R202" s="8"/>
      <c r="T202" s="31"/>
      <c r="U202" s="31"/>
      <c r="V202" s="31"/>
      <c r="W202" s="31"/>
      <c r="X202" s="31"/>
      <c r="Y202" s="31"/>
      <c r="Z202" s="31"/>
      <c r="AA202" s="31"/>
      <c r="AB202" s="31"/>
      <c r="AC202" s="11"/>
    </row>
    <row r="203" spans="1:31">
      <c r="A203" s="19"/>
      <c r="B203" s="128" t="s">
        <v>21</v>
      </c>
      <c r="C203" s="130">
        <v>10</v>
      </c>
      <c r="D203" s="131">
        <v>1.3</v>
      </c>
      <c r="E203" s="131">
        <v>3</v>
      </c>
      <c r="F203" s="22">
        <v>1.1000000000000001</v>
      </c>
      <c r="G203" s="131">
        <v>46</v>
      </c>
      <c r="H203" s="131">
        <v>0.03</v>
      </c>
      <c r="I203" s="131">
        <v>0</v>
      </c>
      <c r="J203" s="131">
        <v>0.1</v>
      </c>
      <c r="K203" s="131">
        <v>0</v>
      </c>
      <c r="L203" s="131">
        <v>120</v>
      </c>
      <c r="M203" s="131">
        <v>5.4</v>
      </c>
      <c r="N203" s="131">
        <v>76.8</v>
      </c>
      <c r="O203" s="131">
        <v>0.1</v>
      </c>
      <c r="P203" s="8"/>
      <c r="Q203" s="9"/>
      <c r="R203" s="8"/>
      <c r="T203" s="31"/>
      <c r="U203" s="31"/>
      <c r="V203" s="31"/>
      <c r="W203" s="31"/>
      <c r="X203" s="31"/>
      <c r="Y203" s="31"/>
      <c r="Z203" s="31"/>
      <c r="AA203" s="31"/>
      <c r="AB203" s="31"/>
      <c r="AC203" s="11"/>
    </row>
    <row r="204" spans="1:31">
      <c r="A204" s="19"/>
      <c r="B204" s="22" t="s">
        <v>24</v>
      </c>
      <c r="C204" s="21">
        <v>100</v>
      </c>
      <c r="D204" s="22">
        <v>7.5</v>
      </c>
      <c r="E204" s="22">
        <v>2.9</v>
      </c>
      <c r="F204" s="22">
        <v>51.4</v>
      </c>
      <c r="G204" s="22">
        <v>262</v>
      </c>
      <c r="H204" s="22">
        <v>0</v>
      </c>
      <c r="I204" s="22">
        <v>0.09</v>
      </c>
      <c r="J204" s="22">
        <v>0</v>
      </c>
      <c r="K204" s="22">
        <v>0</v>
      </c>
      <c r="L204" s="22">
        <v>16</v>
      </c>
      <c r="M204" s="22">
        <v>22.4</v>
      </c>
      <c r="N204" s="22">
        <v>55.04</v>
      </c>
      <c r="O204" s="22">
        <v>1.02</v>
      </c>
      <c r="P204" s="8"/>
      <c r="Q204" s="9"/>
      <c r="R204" s="8"/>
      <c r="T204" s="31"/>
      <c r="U204" s="31"/>
      <c r="V204" s="31"/>
      <c r="W204" s="31"/>
      <c r="X204" s="31"/>
      <c r="Y204" s="31"/>
      <c r="Z204" s="31"/>
      <c r="AA204" s="31"/>
      <c r="AB204" s="31"/>
      <c r="AC204" s="11"/>
    </row>
    <row r="205" spans="1:31" s="25" customFormat="1">
      <c r="A205" s="19">
        <v>1167</v>
      </c>
      <c r="B205" s="22" t="s">
        <v>22</v>
      </c>
      <c r="C205" s="26">
        <v>200</v>
      </c>
      <c r="D205" s="22">
        <v>0.2</v>
      </c>
      <c r="E205" s="22">
        <v>0.05</v>
      </c>
      <c r="F205" s="22">
        <v>15.01</v>
      </c>
      <c r="G205" s="22">
        <v>61.3</v>
      </c>
      <c r="H205" s="22">
        <v>0.03</v>
      </c>
      <c r="I205" s="22">
        <v>0</v>
      </c>
      <c r="J205" s="22">
        <v>0.03</v>
      </c>
      <c r="K205" s="22">
        <v>0</v>
      </c>
      <c r="L205" s="22">
        <v>9.67</v>
      </c>
      <c r="M205" s="22">
        <v>3.29</v>
      </c>
      <c r="N205" s="22">
        <v>0.04</v>
      </c>
      <c r="O205" s="22">
        <v>0.04</v>
      </c>
      <c r="P205" s="45"/>
      <c r="S205" s="6"/>
      <c r="T205" s="6"/>
      <c r="U205" s="6"/>
      <c r="V205" s="6"/>
      <c r="W205" s="6"/>
      <c r="X205" s="6"/>
      <c r="Y205" s="6"/>
      <c r="Z205" s="6"/>
      <c r="AA205" s="6"/>
      <c r="AB205" s="6"/>
    </row>
    <row r="206" spans="1:31">
      <c r="A206" s="19"/>
      <c r="B206" s="22" t="s">
        <v>25</v>
      </c>
      <c r="C206" s="22">
        <f>C201+C202+C203+C204+C205</f>
        <v>520</v>
      </c>
      <c r="D206" s="22">
        <f t="shared" ref="D206:O206" si="18">D201+D202+D203+D204+D205</f>
        <v>14.2</v>
      </c>
      <c r="E206" s="22">
        <f t="shared" si="18"/>
        <v>16.349999999999998</v>
      </c>
      <c r="F206" s="22">
        <f t="shared" si="18"/>
        <v>99.45</v>
      </c>
      <c r="G206" s="22">
        <f t="shared" si="18"/>
        <v>629.9</v>
      </c>
      <c r="H206" s="22">
        <f t="shared" si="18"/>
        <v>0.17</v>
      </c>
      <c r="I206" s="22">
        <f t="shared" si="18"/>
        <v>0.21</v>
      </c>
      <c r="J206" s="22">
        <f t="shared" si="18"/>
        <v>1.35</v>
      </c>
      <c r="K206" s="22">
        <f t="shared" si="18"/>
        <v>1.02</v>
      </c>
      <c r="L206" s="22">
        <f t="shared" si="18"/>
        <v>273.07</v>
      </c>
      <c r="M206" s="22">
        <f t="shared" si="18"/>
        <v>67.709999999999994</v>
      </c>
      <c r="N206" s="22">
        <f t="shared" si="18"/>
        <v>286.44000000000005</v>
      </c>
      <c r="O206" s="22">
        <f t="shared" si="18"/>
        <v>1.96</v>
      </c>
    </row>
    <row r="207" spans="1:31">
      <c r="A207" s="44"/>
      <c r="B207" s="170" t="s">
        <v>26</v>
      </c>
      <c r="C207" s="171"/>
      <c r="D207" s="171"/>
      <c r="E207" s="171"/>
      <c r="F207" s="171"/>
      <c r="G207" s="171"/>
      <c r="H207" s="171"/>
      <c r="I207" s="171"/>
      <c r="J207" s="171"/>
      <c r="K207" s="171"/>
      <c r="L207" s="171"/>
      <c r="M207" s="171"/>
      <c r="N207" s="171"/>
      <c r="O207" s="172"/>
    </row>
    <row r="208" spans="1:31" s="48" customFormat="1">
      <c r="A208" s="19">
        <v>222</v>
      </c>
      <c r="B208" s="22" t="s">
        <v>56</v>
      </c>
      <c r="C208" s="21">
        <v>60</v>
      </c>
      <c r="D208" s="22">
        <v>2.38</v>
      </c>
      <c r="E208" s="22">
        <v>4.08</v>
      </c>
      <c r="F208" s="22">
        <v>7.02</v>
      </c>
      <c r="G208" s="22">
        <v>71.400000000000006</v>
      </c>
      <c r="H208" s="22">
        <v>1.7999999999999999E-2</v>
      </c>
      <c r="I208" s="22">
        <v>3.96</v>
      </c>
      <c r="J208" s="22">
        <v>0</v>
      </c>
      <c r="K208" s="22">
        <v>0</v>
      </c>
      <c r="L208" s="22">
        <v>23.4</v>
      </c>
      <c r="M208" s="22">
        <v>35.4</v>
      </c>
      <c r="N208" s="22">
        <v>10.8</v>
      </c>
      <c r="O208" s="22">
        <v>3.96</v>
      </c>
      <c r="P208" s="46"/>
      <c r="Q208" s="47"/>
      <c r="R208" s="47"/>
      <c r="S208" s="47"/>
      <c r="T208" s="47"/>
      <c r="U208" s="47"/>
      <c r="V208" s="47"/>
      <c r="W208" s="47"/>
      <c r="X208" s="47"/>
      <c r="Y208" s="47"/>
      <c r="Z208" s="47"/>
      <c r="AA208" s="47"/>
      <c r="AB208" s="47"/>
      <c r="AC208" s="47"/>
      <c r="AD208" s="47"/>
      <c r="AE208" s="47"/>
    </row>
    <row r="209" spans="1:31" s="49" customFormat="1">
      <c r="A209" s="184">
        <v>317</v>
      </c>
      <c r="B209" s="186" t="s">
        <v>57</v>
      </c>
      <c r="C209" s="188" t="s">
        <v>58</v>
      </c>
      <c r="D209" s="182">
        <v>6.2</v>
      </c>
      <c r="E209" s="182">
        <v>7</v>
      </c>
      <c r="F209" s="182">
        <v>13.6</v>
      </c>
      <c r="G209" s="182">
        <v>142.6</v>
      </c>
      <c r="H209" s="182">
        <v>0.3</v>
      </c>
      <c r="I209" s="182">
        <v>0.1</v>
      </c>
      <c r="J209" s="182">
        <v>5.0999999999999996</v>
      </c>
      <c r="K209" s="182">
        <v>0</v>
      </c>
      <c r="L209" s="182">
        <v>62.8</v>
      </c>
      <c r="M209" s="182">
        <v>5.4</v>
      </c>
      <c r="N209" s="182">
        <v>29.8</v>
      </c>
      <c r="O209" s="182">
        <v>1.6</v>
      </c>
      <c r="S209" s="47"/>
      <c r="T209" s="47"/>
      <c r="U209" s="47"/>
      <c r="V209" s="47"/>
      <c r="W209" s="47"/>
      <c r="X209" s="47"/>
      <c r="Y209" s="47"/>
      <c r="Z209" s="47"/>
      <c r="AA209" s="47"/>
      <c r="AB209" s="47"/>
    </row>
    <row r="210" spans="1:31" s="48" customFormat="1">
      <c r="A210" s="185"/>
      <c r="B210" s="187"/>
      <c r="C210" s="189"/>
      <c r="D210" s="183"/>
      <c r="E210" s="183"/>
      <c r="F210" s="183"/>
      <c r="G210" s="183"/>
      <c r="H210" s="183"/>
      <c r="I210" s="183"/>
      <c r="J210" s="183"/>
      <c r="K210" s="183"/>
      <c r="L210" s="183"/>
      <c r="M210" s="183"/>
      <c r="N210" s="183"/>
      <c r="O210" s="183"/>
      <c r="P210" s="46"/>
      <c r="Q210" s="47"/>
      <c r="R210" s="47"/>
      <c r="S210" s="47"/>
      <c r="T210" s="50"/>
      <c r="U210" s="50"/>
      <c r="V210" s="50"/>
      <c r="W210" s="50"/>
      <c r="X210" s="50"/>
      <c r="Y210" s="50"/>
      <c r="Z210" s="50"/>
      <c r="AA210" s="50"/>
      <c r="AB210" s="50"/>
      <c r="AC210" s="47"/>
      <c r="AD210" s="47"/>
      <c r="AE210" s="47"/>
    </row>
    <row r="211" spans="1:31" s="48" customFormat="1">
      <c r="A211" s="19">
        <v>836</v>
      </c>
      <c r="B211" s="22" t="s">
        <v>59</v>
      </c>
      <c r="C211" s="21">
        <v>120</v>
      </c>
      <c r="D211" s="22">
        <v>7</v>
      </c>
      <c r="E211" s="22">
        <v>16</v>
      </c>
      <c r="F211" s="22">
        <v>0.18</v>
      </c>
      <c r="G211" s="22">
        <v>246</v>
      </c>
      <c r="H211" s="22">
        <v>0.01</v>
      </c>
      <c r="I211" s="22">
        <v>0.03</v>
      </c>
      <c r="J211" s="22">
        <v>0</v>
      </c>
      <c r="K211" s="22">
        <v>2.7E-2</v>
      </c>
      <c r="L211" s="22">
        <v>4.58</v>
      </c>
      <c r="M211" s="22">
        <v>1.33</v>
      </c>
      <c r="N211" s="22">
        <v>68.16</v>
      </c>
      <c r="O211" s="22">
        <v>1.01</v>
      </c>
      <c r="P211" s="46"/>
      <c r="Q211" s="47"/>
      <c r="R211" s="47"/>
      <c r="S211" s="50"/>
      <c r="T211" s="47"/>
      <c r="U211" s="47"/>
      <c r="V211" s="47"/>
      <c r="W211" s="47"/>
      <c r="X211" s="47"/>
      <c r="Y211" s="47"/>
      <c r="Z211" s="47"/>
      <c r="AA211" s="47"/>
      <c r="AB211" s="47"/>
      <c r="AC211" s="47"/>
      <c r="AD211" s="47"/>
      <c r="AE211" s="47"/>
    </row>
    <row r="212" spans="1:31" s="48" customFormat="1">
      <c r="A212" s="19">
        <v>888</v>
      </c>
      <c r="B212" s="22" t="s">
        <v>42</v>
      </c>
      <c r="C212" s="21">
        <v>150</v>
      </c>
      <c r="D212" s="22">
        <v>7.9</v>
      </c>
      <c r="E212" s="22">
        <v>5.7</v>
      </c>
      <c r="F212" s="22">
        <v>36</v>
      </c>
      <c r="G212" s="22">
        <v>227.7</v>
      </c>
      <c r="H212" s="22">
        <v>0.04</v>
      </c>
      <c r="I212" s="22">
        <v>0.14000000000000001</v>
      </c>
      <c r="J212" s="22">
        <v>0</v>
      </c>
      <c r="K212" s="22">
        <v>0.03</v>
      </c>
      <c r="L212" s="22">
        <v>15.62</v>
      </c>
      <c r="M212" s="22">
        <v>36</v>
      </c>
      <c r="N212" s="22">
        <v>127.82</v>
      </c>
      <c r="O212" s="22">
        <v>2.86</v>
      </c>
      <c r="P212" s="46"/>
      <c r="Q212" s="47"/>
      <c r="R212" s="47"/>
      <c r="S212" s="27"/>
      <c r="T212" s="27"/>
      <c r="U212" s="174"/>
      <c r="V212" s="174"/>
      <c r="W212" s="174"/>
      <c r="X212" s="174"/>
      <c r="Y212" s="174"/>
      <c r="Z212" s="11"/>
      <c r="AA212" s="11"/>
      <c r="AB212" s="11"/>
      <c r="AC212" s="47"/>
      <c r="AD212" s="47"/>
      <c r="AE212" s="47"/>
    </row>
    <row r="213" spans="1:31" s="48" customFormat="1">
      <c r="A213" s="19"/>
      <c r="B213" s="22" t="s">
        <v>33</v>
      </c>
      <c r="C213" s="21">
        <v>100</v>
      </c>
      <c r="D213" s="22">
        <v>0.4</v>
      </c>
      <c r="E213" s="22">
        <v>0.4</v>
      </c>
      <c r="F213" s="22">
        <v>9.8000000000000007</v>
      </c>
      <c r="G213" s="22">
        <v>44</v>
      </c>
      <c r="H213" s="22">
        <v>0.09</v>
      </c>
      <c r="I213" s="22">
        <v>0.04</v>
      </c>
      <c r="J213" s="22">
        <v>40</v>
      </c>
      <c r="K213" s="22">
        <v>0</v>
      </c>
      <c r="L213" s="22">
        <v>20</v>
      </c>
      <c r="M213" s="22">
        <v>0</v>
      </c>
      <c r="N213" s="22">
        <v>12</v>
      </c>
      <c r="O213" s="111">
        <v>4</v>
      </c>
      <c r="P213" s="46"/>
      <c r="Q213" s="47"/>
      <c r="R213" s="47"/>
      <c r="S213" s="27"/>
      <c r="T213" s="27"/>
      <c r="U213" s="143"/>
      <c r="V213" s="143"/>
      <c r="W213" s="143"/>
      <c r="X213" s="143"/>
      <c r="Y213" s="143"/>
      <c r="Z213" s="11"/>
      <c r="AA213" s="11"/>
      <c r="AB213" s="11"/>
      <c r="AC213" s="47"/>
      <c r="AD213" s="47"/>
      <c r="AE213" s="47"/>
    </row>
    <row r="214" spans="1:31" s="48" customFormat="1" ht="15.75" customHeight="1">
      <c r="A214" s="19">
        <v>1081</v>
      </c>
      <c r="B214" s="20" t="s">
        <v>43</v>
      </c>
      <c r="C214" s="21">
        <v>200</v>
      </c>
      <c r="D214" s="22">
        <v>0.56000000000000005</v>
      </c>
      <c r="E214" s="22">
        <v>0</v>
      </c>
      <c r="F214" s="22">
        <v>25.23</v>
      </c>
      <c r="G214" s="22">
        <v>103.2</v>
      </c>
      <c r="H214" s="22">
        <v>0</v>
      </c>
      <c r="I214" s="22">
        <v>0.04</v>
      </c>
      <c r="J214" s="22">
        <v>3.6</v>
      </c>
      <c r="K214" s="22">
        <v>0</v>
      </c>
      <c r="L214" s="22">
        <v>20</v>
      </c>
      <c r="M214" s="22">
        <v>0</v>
      </c>
      <c r="N214" s="22">
        <v>12</v>
      </c>
      <c r="O214" s="22">
        <v>0.4</v>
      </c>
      <c r="P214" s="46"/>
      <c r="Q214" s="47"/>
      <c r="R214" s="47"/>
      <c r="S214" s="47"/>
      <c r="T214" s="47"/>
      <c r="U214" s="47"/>
      <c r="V214" s="47"/>
      <c r="W214" s="47"/>
      <c r="X214" s="47"/>
      <c r="Y214" s="47"/>
      <c r="Z214" s="47"/>
      <c r="AA214" s="47"/>
      <c r="AB214" s="47"/>
      <c r="AC214" s="47"/>
      <c r="AD214" s="47"/>
      <c r="AE214" s="47"/>
    </row>
    <row r="215" spans="1:31" s="48" customFormat="1" ht="28.2">
      <c r="A215" s="19"/>
      <c r="B215" s="146" t="s">
        <v>101</v>
      </c>
      <c r="C215" s="21">
        <v>60</v>
      </c>
      <c r="D215" s="22">
        <v>4.2</v>
      </c>
      <c r="E215" s="22">
        <v>1</v>
      </c>
      <c r="F215" s="22">
        <v>16</v>
      </c>
      <c r="G215" s="22">
        <v>107</v>
      </c>
      <c r="H215" s="22">
        <v>0</v>
      </c>
      <c r="I215" s="22">
        <v>0.06</v>
      </c>
      <c r="J215" s="22">
        <v>0</v>
      </c>
      <c r="K215" s="22">
        <v>7.0000000000000001E-3</v>
      </c>
      <c r="L215" s="22">
        <v>14.7</v>
      </c>
      <c r="M215" s="22">
        <v>13.3</v>
      </c>
      <c r="N215" s="22">
        <v>60.9</v>
      </c>
      <c r="O215" s="22">
        <v>1.4</v>
      </c>
      <c r="P215" s="46"/>
      <c r="Q215" s="47"/>
      <c r="R215" s="47"/>
      <c r="S215" s="47"/>
      <c r="T215" s="47"/>
      <c r="U215" s="47"/>
      <c r="V215" s="47"/>
      <c r="W215" s="47"/>
      <c r="X215" s="47"/>
      <c r="Y215" s="47"/>
      <c r="Z215" s="47"/>
      <c r="AA215" s="47"/>
      <c r="AB215" s="47"/>
      <c r="AC215" s="47"/>
      <c r="AD215" s="47"/>
      <c r="AE215" s="47"/>
    </row>
    <row r="216" spans="1:31" s="50" customFormat="1">
      <c r="A216" s="19"/>
      <c r="B216" s="22" t="s">
        <v>25</v>
      </c>
      <c r="C216" s="22"/>
      <c r="D216" s="22">
        <f t="shared" ref="D216:O216" si="19">SUM(D208:D215)</f>
        <v>28.639999999999997</v>
      </c>
      <c r="E216" s="22">
        <f t="shared" si="19"/>
        <v>34.18</v>
      </c>
      <c r="F216" s="22">
        <f t="shared" si="19"/>
        <v>107.83</v>
      </c>
      <c r="G216" s="22">
        <f t="shared" si="19"/>
        <v>941.90000000000009</v>
      </c>
      <c r="H216" s="22">
        <f t="shared" si="19"/>
        <v>0.45799999999999996</v>
      </c>
      <c r="I216" s="22">
        <f t="shared" si="19"/>
        <v>4.3699999999999992</v>
      </c>
      <c r="J216" s="22">
        <f t="shared" si="19"/>
        <v>48.7</v>
      </c>
      <c r="K216" s="22">
        <f t="shared" si="19"/>
        <v>6.4000000000000001E-2</v>
      </c>
      <c r="L216" s="22">
        <f t="shared" si="19"/>
        <v>161.09999999999997</v>
      </c>
      <c r="M216" s="22">
        <f t="shared" si="19"/>
        <v>91.429999999999993</v>
      </c>
      <c r="N216" s="22">
        <f t="shared" si="19"/>
        <v>321.47999999999996</v>
      </c>
      <c r="O216" s="22">
        <f t="shared" si="19"/>
        <v>15.23</v>
      </c>
      <c r="S216" s="47"/>
      <c r="T216" s="49"/>
      <c r="U216" s="49"/>
      <c r="V216" s="49"/>
      <c r="W216" s="49"/>
      <c r="X216" s="49"/>
      <c r="Y216" s="49"/>
      <c r="Z216" s="49"/>
      <c r="AA216" s="49"/>
      <c r="AB216" s="49"/>
    </row>
    <row r="217" spans="1:31" s="48" customFormat="1">
      <c r="A217" s="19"/>
      <c r="B217" s="34" t="s">
        <v>31</v>
      </c>
      <c r="C217" s="35"/>
      <c r="D217" s="36">
        <f>D206+D216</f>
        <v>42.839999999999996</v>
      </c>
      <c r="E217" s="36">
        <f t="shared" ref="E217:O217" si="20">E206+E216</f>
        <v>50.53</v>
      </c>
      <c r="F217" s="36">
        <f t="shared" si="20"/>
        <v>207.28</v>
      </c>
      <c r="G217" s="36">
        <f t="shared" si="20"/>
        <v>1571.8000000000002</v>
      </c>
      <c r="H217" s="36">
        <f t="shared" si="20"/>
        <v>0.628</v>
      </c>
      <c r="I217" s="36">
        <f t="shared" si="20"/>
        <v>4.5799999999999992</v>
      </c>
      <c r="J217" s="36">
        <f t="shared" si="20"/>
        <v>50.050000000000004</v>
      </c>
      <c r="K217" s="36">
        <f t="shared" si="20"/>
        <v>1.0840000000000001</v>
      </c>
      <c r="L217" s="36">
        <f t="shared" si="20"/>
        <v>434.16999999999996</v>
      </c>
      <c r="M217" s="36">
        <f t="shared" si="20"/>
        <v>159.13999999999999</v>
      </c>
      <c r="N217" s="36">
        <f t="shared" si="20"/>
        <v>607.92000000000007</v>
      </c>
      <c r="O217" s="36">
        <f t="shared" si="20"/>
        <v>17.190000000000001</v>
      </c>
      <c r="P217" s="46"/>
      <c r="Q217" s="47"/>
      <c r="R217" s="47"/>
      <c r="S217" s="49"/>
      <c r="T217" s="50"/>
      <c r="U217" s="50"/>
      <c r="V217" s="50"/>
      <c r="W217" s="50"/>
      <c r="X217" s="50"/>
      <c r="Y217" s="50"/>
      <c r="Z217" s="50"/>
      <c r="AA217" s="50"/>
      <c r="AB217" s="50"/>
      <c r="AC217" s="47"/>
      <c r="AD217" s="47"/>
      <c r="AE217" s="47"/>
    </row>
    <row r="218" spans="1:31" s="48" customFormat="1">
      <c r="A218" s="37"/>
      <c r="B218" s="29"/>
      <c r="C218" s="38"/>
      <c r="D218" s="39"/>
      <c r="E218" s="39"/>
      <c r="F218" s="39"/>
      <c r="G218" s="39"/>
      <c r="H218" s="39"/>
      <c r="I218" s="39"/>
      <c r="J218" s="39"/>
      <c r="K218" s="39"/>
      <c r="L218" s="39"/>
      <c r="M218" s="39"/>
      <c r="N218" s="39"/>
      <c r="O218" s="39"/>
      <c r="P218" s="51"/>
      <c r="Q218" s="27"/>
      <c r="R218" s="51"/>
      <c r="S218" s="47"/>
      <c r="T218" s="47"/>
      <c r="U218" s="47"/>
      <c r="V218" s="47"/>
      <c r="W218" s="47"/>
      <c r="X218" s="47"/>
      <c r="Y218" s="47"/>
      <c r="Z218" s="47"/>
      <c r="AA218" s="47"/>
      <c r="AB218" s="47"/>
      <c r="AC218" s="11"/>
      <c r="AD218" s="47"/>
      <c r="AE218" s="47"/>
    </row>
    <row r="219" spans="1:31" s="48" customFormat="1">
      <c r="A219" s="37"/>
      <c r="B219" s="29"/>
      <c r="C219" s="38"/>
      <c r="D219" s="39"/>
      <c r="E219" s="39"/>
      <c r="F219" s="39"/>
      <c r="G219" s="39"/>
      <c r="H219" s="39"/>
      <c r="I219" s="39"/>
      <c r="J219" s="39"/>
      <c r="K219" s="39"/>
      <c r="L219" s="39"/>
      <c r="M219" s="39"/>
      <c r="N219" s="39"/>
      <c r="O219" s="39"/>
      <c r="P219" s="51"/>
      <c r="Q219" s="27"/>
      <c r="R219" s="51"/>
      <c r="S219" s="47"/>
      <c r="T219" s="47"/>
      <c r="U219" s="47"/>
      <c r="V219" s="47"/>
      <c r="W219" s="47"/>
      <c r="X219" s="47"/>
      <c r="Y219" s="47"/>
      <c r="Z219" s="47"/>
      <c r="AA219" s="47"/>
      <c r="AB219" s="47"/>
      <c r="AC219" s="11"/>
      <c r="AD219" s="47"/>
      <c r="AE219" s="47"/>
    </row>
    <row r="220" spans="1:31" s="48" customFormat="1">
      <c r="A220" s="37"/>
      <c r="B220" s="29"/>
      <c r="C220" s="38"/>
      <c r="D220" s="39"/>
      <c r="E220" s="39"/>
      <c r="F220" s="39"/>
      <c r="G220" s="39"/>
      <c r="H220" s="39"/>
      <c r="I220" s="39"/>
      <c r="J220" s="39"/>
      <c r="K220" s="39"/>
      <c r="L220" s="39"/>
      <c r="M220" s="39"/>
      <c r="N220" s="39"/>
      <c r="O220" s="39"/>
      <c r="P220" s="51"/>
      <c r="Q220" s="27"/>
      <c r="R220" s="51"/>
      <c r="S220" s="47"/>
      <c r="T220" s="47"/>
      <c r="U220" s="47"/>
      <c r="V220" s="47"/>
      <c r="W220" s="47"/>
      <c r="X220" s="47"/>
      <c r="Y220" s="47"/>
      <c r="Z220" s="47"/>
      <c r="AA220" s="47"/>
      <c r="AB220" s="47"/>
      <c r="AC220" s="11"/>
      <c r="AD220" s="47"/>
      <c r="AE220" s="47"/>
    </row>
    <row r="221" spans="1:31" s="48" customFormat="1">
      <c r="A221" s="37"/>
      <c r="B221" s="29"/>
      <c r="C221" s="38"/>
      <c r="D221" s="39"/>
      <c r="E221" s="39"/>
      <c r="F221" s="39"/>
      <c r="G221" s="39"/>
      <c r="H221" s="39"/>
      <c r="I221" s="39"/>
      <c r="J221" s="39"/>
      <c r="K221" s="39"/>
      <c r="L221" s="39"/>
      <c r="M221" s="39"/>
      <c r="N221" s="39"/>
      <c r="O221" s="39"/>
      <c r="P221" s="51"/>
      <c r="Q221" s="27"/>
      <c r="R221" s="51"/>
      <c r="S221" s="47"/>
      <c r="T221" s="47"/>
      <c r="U221" s="47"/>
      <c r="V221" s="47"/>
      <c r="W221" s="47"/>
      <c r="X221" s="47"/>
      <c r="Y221" s="47"/>
      <c r="Z221" s="47"/>
      <c r="AA221" s="47"/>
      <c r="AB221" s="47"/>
      <c r="AC221" s="11"/>
      <c r="AD221" s="47"/>
      <c r="AE221" s="47"/>
    </row>
    <row r="222" spans="1:31" s="48" customFormat="1">
      <c r="A222" s="37"/>
      <c r="B222" s="29"/>
      <c r="C222" s="38"/>
      <c r="D222" s="39"/>
      <c r="E222" s="39"/>
      <c r="F222" s="39"/>
      <c r="G222" s="39"/>
      <c r="H222" s="39"/>
      <c r="I222" s="39"/>
      <c r="J222" s="39"/>
      <c r="K222" s="39"/>
      <c r="L222" s="39"/>
      <c r="M222" s="39"/>
      <c r="N222" s="39"/>
      <c r="O222" s="39"/>
      <c r="P222" s="51"/>
      <c r="Q222" s="27"/>
      <c r="R222" s="51"/>
      <c r="S222" s="47"/>
      <c r="T222" s="47"/>
      <c r="U222" s="47"/>
      <c r="V222" s="47"/>
      <c r="W222" s="47"/>
      <c r="X222" s="47"/>
      <c r="Y222" s="47"/>
      <c r="Z222" s="47"/>
      <c r="AA222" s="47"/>
      <c r="AB222" s="47"/>
      <c r="AC222" s="11"/>
      <c r="AD222" s="47"/>
      <c r="AE222" s="47"/>
    </row>
    <row r="223" spans="1:31" s="48" customFormat="1">
      <c r="A223" s="37"/>
      <c r="B223" s="29"/>
      <c r="C223" s="38"/>
      <c r="D223" s="39"/>
      <c r="E223" s="39"/>
      <c r="F223" s="39"/>
      <c r="G223" s="39"/>
      <c r="H223" s="39"/>
      <c r="I223" s="39"/>
      <c r="J223" s="39"/>
      <c r="K223" s="39"/>
      <c r="L223" s="39"/>
      <c r="M223" s="39"/>
      <c r="N223" s="39"/>
      <c r="O223" s="39"/>
      <c r="P223" s="51"/>
      <c r="Q223" s="27"/>
      <c r="R223" s="51"/>
      <c r="S223" s="47"/>
      <c r="T223" s="47"/>
      <c r="U223" s="47"/>
      <c r="V223" s="47"/>
      <c r="W223" s="47"/>
      <c r="X223" s="47"/>
      <c r="Y223" s="47"/>
      <c r="Z223" s="47"/>
      <c r="AA223" s="47"/>
      <c r="AB223" s="47"/>
      <c r="AC223" s="11"/>
      <c r="AD223" s="47"/>
      <c r="AE223" s="47"/>
    </row>
    <row r="224" spans="1:31">
      <c r="A224" s="37"/>
      <c r="B224" s="29"/>
      <c r="C224" s="38"/>
      <c r="D224" s="39"/>
      <c r="E224" s="39"/>
      <c r="F224" s="39"/>
      <c r="G224" s="39"/>
      <c r="H224" s="39"/>
      <c r="I224" s="39"/>
      <c r="J224" s="39"/>
      <c r="K224" s="39"/>
      <c r="L224" s="39"/>
      <c r="M224" s="39"/>
      <c r="N224" s="39"/>
      <c r="O224" s="39"/>
      <c r="S224" s="43"/>
    </row>
    <row r="225" spans="1:31">
      <c r="A225" s="37"/>
      <c r="B225" s="29"/>
      <c r="C225" s="38"/>
      <c r="D225" s="39"/>
      <c r="E225" s="39"/>
      <c r="F225" s="39"/>
      <c r="G225" s="39"/>
      <c r="H225" s="39"/>
      <c r="I225" s="39"/>
      <c r="J225" s="39"/>
      <c r="K225" s="39"/>
      <c r="L225" s="39"/>
      <c r="M225" s="39"/>
      <c r="N225" s="39"/>
      <c r="O225" s="39"/>
    </row>
    <row r="226" spans="1:31">
      <c r="A226" s="160" t="s">
        <v>60</v>
      </c>
      <c r="B226" s="160"/>
      <c r="C226" s="160"/>
      <c r="D226" s="160"/>
      <c r="E226" s="160"/>
      <c r="F226" s="160"/>
      <c r="G226" s="160"/>
      <c r="H226" s="160"/>
      <c r="I226" s="160"/>
      <c r="J226" s="160"/>
      <c r="K226" s="160"/>
      <c r="L226" s="160"/>
      <c r="M226" s="160"/>
      <c r="N226" s="160"/>
      <c r="O226" s="160"/>
      <c r="T226" s="43"/>
      <c r="U226" s="43"/>
      <c r="V226" s="43"/>
      <c r="W226" s="43"/>
      <c r="X226" s="43"/>
      <c r="Y226" s="43"/>
      <c r="Z226" s="43"/>
      <c r="AA226" s="43"/>
      <c r="AB226" s="43"/>
    </row>
    <row r="227" spans="1:31">
      <c r="A227" s="162" t="s">
        <v>1</v>
      </c>
      <c r="B227" s="180" t="s">
        <v>2</v>
      </c>
      <c r="C227" s="180" t="s">
        <v>3</v>
      </c>
      <c r="D227" s="179" t="s">
        <v>4</v>
      </c>
      <c r="E227" s="179"/>
      <c r="F227" s="179"/>
      <c r="G227" s="180" t="s">
        <v>5</v>
      </c>
      <c r="H227" s="179" t="s">
        <v>6</v>
      </c>
      <c r="I227" s="179"/>
      <c r="J227" s="179"/>
      <c r="K227" s="179"/>
      <c r="L227" s="179" t="s">
        <v>7</v>
      </c>
      <c r="M227" s="179"/>
      <c r="N227" s="179"/>
      <c r="O227" s="179"/>
    </row>
    <row r="228" spans="1:31" s="31" customFormat="1">
      <c r="A228" s="162"/>
      <c r="B228" s="180"/>
      <c r="C228" s="180"/>
      <c r="D228" s="58" t="s">
        <v>8</v>
      </c>
      <c r="E228" s="58" t="s">
        <v>9</v>
      </c>
      <c r="F228" s="58" t="s">
        <v>10</v>
      </c>
      <c r="G228" s="180"/>
      <c r="H228" s="64" t="s">
        <v>11</v>
      </c>
      <c r="I228" s="64" t="s">
        <v>12</v>
      </c>
      <c r="J228" s="64" t="s">
        <v>13</v>
      </c>
      <c r="K228" s="64" t="s">
        <v>14</v>
      </c>
      <c r="L228" s="64" t="s">
        <v>15</v>
      </c>
      <c r="M228" s="64" t="s">
        <v>16</v>
      </c>
      <c r="N228" s="64" t="s">
        <v>17</v>
      </c>
      <c r="O228" s="64" t="s">
        <v>18</v>
      </c>
      <c r="S228" s="6"/>
      <c r="T228" s="6"/>
      <c r="U228" s="6"/>
      <c r="V228" s="6"/>
      <c r="W228" s="6"/>
      <c r="X228" s="6"/>
      <c r="Y228" s="6"/>
      <c r="Z228" s="6"/>
      <c r="AA228" s="6"/>
      <c r="AB228" s="6"/>
    </row>
    <row r="229" spans="1:31">
      <c r="A229" s="44"/>
      <c r="B229" s="170" t="s">
        <v>19</v>
      </c>
      <c r="C229" s="171"/>
      <c r="D229" s="171"/>
      <c r="E229" s="171"/>
      <c r="F229" s="171"/>
      <c r="G229" s="171"/>
      <c r="H229" s="171"/>
      <c r="I229" s="171"/>
      <c r="J229" s="171"/>
      <c r="K229" s="171"/>
      <c r="L229" s="171"/>
      <c r="M229" s="171"/>
      <c r="N229" s="171"/>
      <c r="O229" s="172"/>
      <c r="T229" s="31"/>
      <c r="U229" s="31"/>
      <c r="V229" s="31"/>
      <c r="W229" s="31"/>
      <c r="X229" s="31"/>
      <c r="Y229" s="31"/>
      <c r="Z229" s="31"/>
      <c r="AA229" s="31"/>
      <c r="AB229" s="31"/>
    </row>
    <row r="230" spans="1:31" s="9" customFormat="1" ht="29.25" customHeight="1">
      <c r="A230" s="19"/>
      <c r="B230" s="147" t="s">
        <v>104</v>
      </c>
      <c r="C230" s="21">
        <v>150</v>
      </c>
      <c r="D230" s="22">
        <v>2.8</v>
      </c>
      <c r="E230" s="22">
        <v>8.4</v>
      </c>
      <c r="F230" s="22">
        <v>74</v>
      </c>
      <c r="G230" s="22">
        <v>158.1</v>
      </c>
      <c r="H230" s="110">
        <v>0</v>
      </c>
      <c r="I230" s="111">
        <v>0</v>
      </c>
      <c r="J230" s="110">
        <v>0</v>
      </c>
      <c r="K230" s="111">
        <v>0</v>
      </c>
      <c r="L230" s="22">
        <v>9.1999999999999993</v>
      </c>
      <c r="M230" s="22">
        <v>11.3</v>
      </c>
      <c r="N230" s="22">
        <v>29</v>
      </c>
      <c r="O230" s="22">
        <v>1.2</v>
      </c>
      <c r="P230" s="8"/>
      <c r="S230" s="30"/>
    </row>
    <row r="231" spans="1:31">
      <c r="A231" s="19"/>
      <c r="B231" s="22" t="s">
        <v>105</v>
      </c>
      <c r="C231" s="110">
        <v>90</v>
      </c>
      <c r="D231" s="110">
        <v>13.5</v>
      </c>
      <c r="E231" s="110">
        <v>12.4</v>
      </c>
      <c r="F231" s="110">
        <v>29.7</v>
      </c>
      <c r="G231" s="110">
        <v>175.2</v>
      </c>
      <c r="H231" s="110">
        <v>0</v>
      </c>
      <c r="I231" s="111">
        <v>0</v>
      </c>
      <c r="J231" s="110">
        <v>0</v>
      </c>
      <c r="K231" s="111">
        <v>0</v>
      </c>
      <c r="L231" s="111">
        <v>22</v>
      </c>
      <c r="M231" s="111">
        <v>9.1999999999999993</v>
      </c>
      <c r="N231" s="110">
        <v>31</v>
      </c>
      <c r="O231" s="111">
        <v>4.0999999999999996</v>
      </c>
    </row>
    <row r="232" spans="1:31">
      <c r="A232" s="19"/>
      <c r="B232" s="22" t="s">
        <v>24</v>
      </c>
      <c r="C232" s="21">
        <v>100</v>
      </c>
      <c r="D232" s="22">
        <v>7.5</v>
      </c>
      <c r="E232" s="22">
        <v>2.9</v>
      </c>
      <c r="F232" s="22">
        <v>51.4</v>
      </c>
      <c r="G232" s="22">
        <v>262</v>
      </c>
      <c r="H232" s="22">
        <v>0</v>
      </c>
      <c r="I232" s="22">
        <v>0.09</v>
      </c>
      <c r="J232" s="22">
        <v>0</v>
      </c>
      <c r="K232" s="22">
        <v>0</v>
      </c>
      <c r="L232" s="22">
        <v>16</v>
      </c>
      <c r="M232" s="22">
        <v>22.4</v>
      </c>
      <c r="N232" s="22">
        <v>55.04</v>
      </c>
      <c r="O232" s="22">
        <v>1.02</v>
      </c>
    </row>
    <row r="233" spans="1:31">
      <c r="A233" s="19">
        <v>1184</v>
      </c>
      <c r="B233" s="22" t="s">
        <v>34</v>
      </c>
      <c r="C233" s="21">
        <v>200</v>
      </c>
      <c r="D233" s="22">
        <v>3.8</v>
      </c>
      <c r="E233" s="22">
        <v>4</v>
      </c>
      <c r="F233" s="22">
        <v>15.8</v>
      </c>
      <c r="G233" s="22">
        <v>154</v>
      </c>
      <c r="H233" s="22">
        <v>0.08</v>
      </c>
      <c r="I233" s="22">
        <v>0.05</v>
      </c>
      <c r="J233" s="22">
        <v>2.2200000000000002</v>
      </c>
      <c r="K233" s="22">
        <v>0.05</v>
      </c>
      <c r="L233" s="22">
        <v>49.92</v>
      </c>
      <c r="M233" s="22">
        <v>0.7</v>
      </c>
      <c r="N233" s="22">
        <v>0</v>
      </c>
      <c r="O233" s="22">
        <v>0</v>
      </c>
    </row>
    <row r="234" spans="1:31">
      <c r="A234" s="19"/>
      <c r="B234" s="22" t="s">
        <v>25</v>
      </c>
      <c r="C234" s="21">
        <f>C230+C231+C232+C233</f>
        <v>540</v>
      </c>
      <c r="D234" s="21">
        <f t="shared" ref="D234:O234" si="21">D230+D231+D232+D233</f>
        <v>27.6</v>
      </c>
      <c r="E234" s="21">
        <f t="shared" si="21"/>
        <v>27.7</v>
      </c>
      <c r="F234" s="21">
        <f t="shared" si="21"/>
        <v>170.9</v>
      </c>
      <c r="G234" s="21">
        <f t="shared" si="21"/>
        <v>749.3</v>
      </c>
      <c r="H234" s="21">
        <f t="shared" si="21"/>
        <v>0.08</v>
      </c>
      <c r="I234" s="21">
        <f t="shared" si="21"/>
        <v>0.14000000000000001</v>
      </c>
      <c r="J234" s="21">
        <f t="shared" si="21"/>
        <v>2.2200000000000002</v>
      </c>
      <c r="K234" s="21">
        <f t="shared" si="21"/>
        <v>0.05</v>
      </c>
      <c r="L234" s="21">
        <f t="shared" si="21"/>
        <v>97.12</v>
      </c>
      <c r="M234" s="21">
        <f t="shared" si="21"/>
        <v>43.6</v>
      </c>
      <c r="N234" s="21">
        <f t="shared" si="21"/>
        <v>115.03999999999999</v>
      </c>
      <c r="O234" s="21">
        <f t="shared" si="21"/>
        <v>6.32</v>
      </c>
      <c r="S234" s="63"/>
      <c r="T234" s="25"/>
      <c r="U234" s="25"/>
      <c r="V234" s="25"/>
      <c r="W234" s="25"/>
      <c r="X234" s="25"/>
      <c r="Y234" s="25"/>
      <c r="Z234" s="25"/>
      <c r="AA234" s="25"/>
      <c r="AB234" s="25"/>
    </row>
    <row r="235" spans="1:31">
      <c r="A235" s="44"/>
      <c r="B235" s="170" t="s">
        <v>26</v>
      </c>
      <c r="C235" s="171"/>
      <c r="D235" s="171"/>
      <c r="E235" s="171"/>
      <c r="F235" s="171"/>
      <c r="G235" s="171"/>
      <c r="H235" s="171"/>
      <c r="I235" s="171"/>
      <c r="J235" s="171"/>
      <c r="K235" s="171"/>
      <c r="L235" s="171"/>
      <c r="M235" s="171"/>
      <c r="N235" s="171"/>
      <c r="O235" s="172"/>
    </row>
    <row r="236" spans="1:31" s="48" customFormat="1" ht="17.25" customHeight="1">
      <c r="A236" s="19">
        <v>15</v>
      </c>
      <c r="B236" s="128" t="s">
        <v>91</v>
      </c>
      <c r="C236" s="128">
        <v>100</v>
      </c>
      <c r="D236" s="129">
        <v>2.98</v>
      </c>
      <c r="E236" s="129">
        <v>6.15</v>
      </c>
      <c r="F236" s="129">
        <v>3.73</v>
      </c>
      <c r="G236" s="129">
        <v>74.2</v>
      </c>
      <c r="H236" s="129">
        <v>0</v>
      </c>
      <c r="I236" s="129">
        <v>0.75</v>
      </c>
      <c r="J236" s="129">
        <v>29.37</v>
      </c>
      <c r="K236" s="129">
        <v>4.7699999999999996</v>
      </c>
      <c r="L236" s="129">
        <v>25.59</v>
      </c>
      <c r="M236" s="129">
        <v>25.32</v>
      </c>
      <c r="N236" s="129">
        <v>33.6</v>
      </c>
      <c r="O236" s="129">
        <v>1.1599999999999999</v>
      </c>
      <c r="P236" s="46"/>
      <c r="Q236" s="47"/>
      <c r="R236" s="47"/>
      <c r="S236" s="27"/>
      <c r="T236" s="27"/>
      <c r="U236" s="174"/>
      <c r="V236" s="174"/>
      <c r="W236" s="174"/>
      <c r="X236" s="174"/>
      <c r="Y236" s="174"/>
      <c r="Z236" s="11"/>
      <c r="AA236" s="11"/>
      <c r="AB236" s="11"/>
      <c r="AC236" s="47"/>
      <c r="AD236" s="47"/>
      <c r="AE236" s="47"/>
    </row>
    <row r="237" spans="1:31" s="50" customFormat="1">
      <c r="A237" s="19">
        <v>306</v>
      </c>
      <c r="B237" s="22" t="s">
        <v>62</v>
      </c>
      <c r="C237" s="21">
        <v>250</v>
      </c>
      <c r="D237" s="22">
        <v>2.16</v>
      </c>
      <c r="E237" s="22">
        <v>3.51</v>
      </c>
      <c r="F237" s="22">
        <v>15</v>
      </c>
      <c r="G237" s="22">
        <v>101</v>
      </c>
      <c r="H237" s="22">
        <v>2.5000000000000001E-2</v>
      </c>
      <c r="I237" s="22">
        <v>0.13</v>
      </c>
      <c r="J237" s="22">
        <v>7.8</v>
      </c>
      <c r="K237" s="22">
        <v>29.01</v>
      </c>
      <c r="L237" s="22">
        <v>30.67</v>
      </c>
      <c r="M237" s="22">
        <v>35.479999999999997</v>
      </c>
      <c r="N237" s="22">
        <v>155.6</v>
      </c>
      <c r="O237" s="22">
        <v>4.7</v>
      </c>
      <c r="S237" s="47"/>
      <c r="T237" s="49"/>
      <c r="U237" s="49"/>
      <c r="V237" s="49"/>
      <c r="W237" s="49"/>
      <c r="X237" s="49"/>
      <c r="Y237" s="49"/>
      <c r="Z237" s="49"/>
      <c r="AA237" s="49"/>
      <c r="AB237" s="49"/>
    </row>
    <row r="238" spans="1:31" s="50" customFormat="1">
      <c r="A238" s="19">
        <v>903</v>
      </c>
      <c r="B238" s="20" t="s">
        <v>29</v>
      </c>
      <c r="C238" s="21">
        <v>150</v>
      </c>
      <c r="D238" s="22">
        <v>2.7</v>
      </c>
      <c r="E238" s="22">
        <v>4.68</v>
      </c>
      <c r="F238" s="22">
        <v>17.55</v>
      </c>
      <c r="G238" s="22">
        <v>123.3</v>
      </c>
      <c r="H238" s="22">
        <v>0.08</v>
      </c>
      <c r="I238" s="22">
        <v>0.6</v>
      </c>
      <c r="J238" s="22">
        <v>32.340000000000003</v>
      </c>
      <c r="K238" s="22">
        <v>0.5</v>
      </c>
      <c r="L238" s="22">
        <v>82.6</v>
      </c>
      <c r="M238" s="22">
        <v>42.32</v>
      </c>
      <c r="N238" s="22">
        <v>197.8</v>
      </c>
      <c r="O238" s="22">
        <v>0</v>
      </c>
      <c r="S238" s="47"/>
      <c r="T238" s="49"/>
      <c r="U238" s="49"/>
      <c r="V238" s="49"/>
      <c r="W238" s="49"/>
      <c r="X238" s="49"/>
      <c r="Y238" s="49"/>
      <c r="Z238" s="49"/>
      <c r="AA238" s="49"/>
      <c r="AB238" s="49"/>
    </row>
    <row r="239" spans="1:31" s="27" customFormat="1">
      <c r="A239" s="19">
        <v>817</v>
      </c>
      <c r="B239" s="113" t="s">
        <v>115</v>
      </c>
      <c r="C239" s="21">
        <v>100</v>
      </c>
      <c r="D239" s="22">
        <v>5.7</v>
      </c>
      <c r="E239" s="22">
        <v>10.3</v>
      </c>
      <c r="F239" s="22">
        <v>14</v>
      </c>
      <c r="G239" s="22">
        <v>261.5</v>
      </c>
      <c r="H239" s="22">
        <v>0.02</v>
      </c>
      <c r="I239" s="22">
        <v>0.22</v>
      </c>
      <c r="J239" s="22">
        <v>3.8</v>
      </c>
      <c r="K239" s="22">
        <v>153</v>
      </c>
      <c r="L239" s="22">
        <v>6.9</v>
      </c>
      <c r="M239" s="22">
        <v>151.9</v>
      </c>
      <c r="N239" s="22">
        <v>272.7</v>
      </c>
      <c r="O239" s="22">
        <v>3.1</v>
      </c>
      <c r="P239" s="51"/>
      <c r="S239" s="71"/>
      <c r="T239" s="72"/>
      <c r="U239" s="72"/>
      <c r="V239" s="72"/>
      <c r="W239" s="72"/>
      <c r="X239" s="72"/>
      <c r="Y239" s="72"/>
      <c r="Z239" s="72"/>
      <c r="AA239" s="72"/>
      <c r="AB239" s="72"/>
    </row>
    <row r="240" spans="1:31" s="48" customFormat="1">
      <c r="A240" s="19">
        <v>1168</v>
      </c>
      <c r="B240" s="150" t="s">
        <v>84</v>
      </c>
      <c r="C240" s="151">
        <v>200</v>
      </c>
      <c r="D240" s="151">
        <v>1</v>
      </c>
      <c r="E240" s="151">
        <v>0</v>
      </c>
      <c r="F240" s="151">
        <v>13.4</v>
      </c>
      <c r="G240" s="151">
        <v>94</v>
      </c>
      <c r="H240" s="152">
        <v>0.02</v>
      </c>
      <c r="I240" s="152">
        <v>4</v>
      </c>
      <c r="J240" s="152">
        <v>0</v>
      </c>
      <c r="K240" s="22">
        <v>1</v>
      </c>
      <c r="L240" s="152">
        <v>16</v>
      </c>
      <c r="M240" s="152">
        <v>10</v>
      </c>
      <c r="N240" s="152">
        <v>18</v>
      </c>
      <c r="O240" s="152">
        <v>0.4</v>
      </c>
      <c r="P240" s="46"/>
      <c r="Q240" s="47"/>
      <c r="R240" s="47"/>
      <c r="S240" s="47"/>
      <c r="T240" s="47"/>
      <c r="U240" s="47"/>
      <c r="V240" s="47"/>
      <c r="W240" s="47"/>
      <c r="X240" s="47"/>
      <c r="Y240" s="47"/>
      <c r="Z240" s="47"/>
      <c r="AA240" s="47"/>
      <c r="AB240" s="47"/>
      <c r="AC240" s="47"/>
      <c r="AD240" s="47"/>
      <c r="AE240" s="47"/>
    </row>
    <row r="241" spans="1:31" s="48" customFormat="1">
      <c r="A241" s="19"/>
      <c r="B241" s="127" t="s">
        <v>112</v>
      </c>
      <c r="C241" s="21">
        <v>20</v>
      </c>
      <c r="D241" s="22">
        <v>3</v>
      </c>
      <c r="E241" s="22">
        <v>3.9</v>
      </c>
      <c r="F241" s="22">
        <v>29.8</v>
      </c>
      <c r="G241" s="22">
        <v>166.8</v>
      </c>
      <c r="H241" s="22">
        <v>0</v>
      </c>
      <c r="I241" s="22">
        <v>0</v>
      </c>
      <c r="J241" s="22">
        <v>0</v>
      </c>
      <c r="K241" s="22">
        <v>0</v>
      </c>
      <c r="L241" s="22">
        <v>10.1</v>
      </c>
      <c r="M241" s="22">
        <v>11.6</v>
      </c>
      <c r="N241" s="22">
        <v>12</v>
      </c>
      <c r="O241" s="22">
        <v>0.5</v>
      </c>
      <c r="P241" s="46"/>
      <c r="Q241" s="47"/>
      <c r="R241" s="47"/>
      <c r="S241" s="47"/>
      <c r="T241" s="47"/>
      <c r="U241" s="47"/>
      <c r="V241" s="47"/>
      <c r="W241" s="47"/>
      <c r="X241" s="47"/>
      <c r="Y241" s="47"/>
      <c r="Z241" s="47"/>
      <c r="AA241" s="47"/>
      <c r="AB241" s="47"/>
      <c r="AC241" s="47"/>
      <c r="AD241" s="47"/>
      <c r="AE241" s="47"/>
    </row>
    <row r="242" spans="1:31" s="48" customFormat="1">
      <c r="A242" s="19"/>
      <c r="B242" s="22" t="s">
        <v>33</v>
      </c>
      <c r="C242" s="21">
        <v>100</v>
      </c>
      <c r="D242" s="22">
        <v>0.4</v>
      </c>
      <c r="E242" s="22">
        <v>0.4</v>
      </c>
      <c r="F242" s="22">
        <v>9.8000000000000007</v>
      </c>
      <c r="G242" s="22">
        <v>44</v>
      </c>
      <c r="H242" s="22">
        <v>0.09</v>
      </c>
      <c r="I242" s="22">
        <v>0.04</v>
      </c>
      <c r="J242" s="22">
        <v>40</v>
      </c>
      <c r="K242" s="22">
        <v>0</v>
      </c>
      <c r="L242" s="22">
        <v>20</v>
      </c>
      <c r="M242" s="22">
        <v>0</v>
      </c>
      <c r="N242" s="22">
        <v>12</v>
      </c>
      <c r="O242" s="111">
        <v>4</v>
      </c>
      <c r="P242" s="46"/>
      <c r="Q242" s="47"/>
      <c r="R242" s="47"/>
      <c r="S242" s="47"/>
      <c r="T242" s="47"/>
      <c r="U242" s="47"/>
      <c r="V242" s="47"/>
      <c r="W242" s="47"/>
      <c r="X242" s="47"/>
      <c r="Y242" s="47"/>
      <c r="Z242" s="47"/>
      <c r="AA242" s="47"/>
      <c r="AB242" s="47"/>
      <c r="AC242" s="47"/>
      <c r="AD242" s="47"/>
      <c r="AE242" s="47"/>
    </row>
    <row r="243" spans="1:31" s="48" customFormat="1" ht="28.2">
      <c r="A243" s="19"/>
      <c r="B243" s="146" t="s">
        <v>101</v>
      </c>
      <c r="C243" s="21">
        <v>60</v>
      </c>
      <c r="D243" s="22">
        <v>4.2</v>
      </c>
      <c r="E243" s="22">
        <v>1</v>
      </c>
      <c r="F243" s="22">
        <v>16</v>
      </c>
      <c r="G243" s="22">
        <v>107</v>
      </c>
      <c r="H243" s="22">
        <v>0</v>
      </c>
      <c r="I243" s="22">
        <v>0.06</v>
      </c>
      <c r="J243" s="22">
        <v>0</v>
      </c>
      <c r="K243" s="22">
        <v>7.0000000000000001E-3</v>
      </c>
      <c r="L243" s="22">
        <v>14.7</v>
      </c>
      <c r="M243" s="22">
        <v>13.3</v>
      </c>
      <c r="N243" s="22">
        <v>60.9</v>
      </c>
      <c r="O243" s="22">
        <v>1.4</v>
      </c>
      <c r="P243" s="46"/>
      <c r="Q243" s="47"/>
      <c r="R243" s="47"/>
      <c r="S243" s="47"/>
      <c r="T243" s="47"/>
      <c r="U243" s="47"/>
      <c r="V243" s="47"/>
      <c r="W243" s="47"/>
      <c r="X243" s="47"/>
      <c r="Y243" s="47"/>
      <c r="Z243" s="47"/>
      <c r="AA243" s="47"/>
      <c r="AB243" s="47"/>
      <c r="AC243" s="47"/>
      <c r="AD243" s="47"/>
      <c r="AE243" s="47"/>
    </row>
    <row r="244" spans="1:31" s="49" customFormat="1">
      <c r="A244" s="19"/>
      <c r="B244" s="22" t="s">
        <v>25</v>
      </c>
      <c r="C244" s="22">
        <f>C236+C237+C239+C240+C241+C242+C243+C239</f>
        <v>930</v>
      </c>
      <c r="D244" s="22">
        <f t="shared" ref="D244:O244" si="22">D236+D237+D239+D240+D241+D242+D243+D239</f>
        <v>25.14</v>
      </c>
      <c r="E244" s="22">
        <f t="shared" si="22"/>
        <v>35.56</v>
      </c>
      <c r="F244" s="22">
        <f t="shared" si="22"/>
        <v>115.73</v>
      </c>
      <c r="G244" s="22">
        <f t="shared" si="22"/>
        <v>1110</v>
      </c>
      <c r="H244" s="22">
        <f t="shared" si="22"/>
        <v>0.17499999999999999</v>
      </c>
      <c r="I244" s="22">
        <f t="shared" si="22"/>
        <v>5.419999999999999</v>
      </c>
      <c r="J244" s="22">
        <f t="shared" si="22"/>
        <v>84.77</v>
      </c>
      <c r="K244" s="22">
        <f t="shared" si="22"/>
        <v>340.78700000000003</v>
      </c>
      <c r="L244" s="22">
        <f t="shared" si="22"/>
        <v>130.85999999999999</v>
      </c>
      <c r="M244" s="22">
        <f t="shared" si="22"/>
        <v>399.5</v>
      </c>
      <c r="N244" s="22">
        <f t="shared" si="22"/>
        <v>837.5</v>
      </c>
      <c r="O244" s="22">
        <f t="shared" si="22"/>
        <v>18.360000000000003</v>
      </c>
    </row>
    <row r="245" spans="1:31" s="50" customFormat="1">
      <c r="A245" s="19"/>
      <c r="B245" s="34" t="s">
        <v>31</v>
      </c>
      <c r="C245" s="35"/>
      <c r="D245" s="36">
        <f>D234+D244</f>
        <v>52.74</v>
      </c>
      <c r="E245" s="36">
        <f t="shared" ref="E245:O245" si="23">E234+E244</f>
        <v>63.260000000000005</v>
      </c>
      <c r="F245" s="36">
        <f t="shared" si="23"/>
        <v>286.63</v>
      </c>
      <c r="G245" s="36">
        <f t="shared" si="23"/>
        <v>1859.3</v>
      </c>
      <c r="H245" s="36">
        <f t="shared" si="23"/>
        <v>0.255</v>
      </c>
      <c r="I245" s="36">
        <f t="shared" si="23"/>
        <v>5.5599999999999987</v>
      </c>
      <c r="J245" s="36">
        <f t="shared" si="23"/>
        <v>86.99</v>
      </c>
      <c r="K245" s="36">
        <f t="shared" si="23"/>
        <v>340.83700000000005</v>
      </c>
      <c r="L245" s="36">
        <f t="shared" si="23"/>
        <v>227.98</v>
      </c>
      <c r="M245" s="36">
        <f t="shared" si="23"/>
        <v>443.1</v>
      </c>
      <c r="N245" s="36">
        <f t="shared" si="23"/>
        <v>952.54</v>
      </c>
      <c r="O245" s="36">
        <f t="shared" si="23"/>
        <v>24.680000000000003</v>
      </c>
    </row>
    <row r="246" spans="1:31" s="48" customFormat="1">
      <c r="A246" s="37"/>
      <c r="B246" s="29"/>
      <c r="C246" s="38"/>
      <c r="D246" s="39"/>
      <c r="E246" s="39"/>
      <c r="F246" s="39"/>
      <c r="G246" s="39"/>
      <c r="H246" s="39"/>
      <c r="I246" s="39"/>
      <c r="J246" s="39"/>
      <c r="K246" s="39"/>
      <c r="L246" s="39"/>
      <c r="M246" s="39"/>
      <c r="N246" s="39"/>
      <c r="O246" s="39"/>
      <c r="P246" s="46"/>
      <c r="Q246" s="47"/>
      <c r="R246" s="47"/>
      <c r="S246" s="47"/>
      <c r="T246" s="47"/>
      <c r="U246" s="47"/>
      <c r="V246" s="47"/>
      <c r="W246" s="47"/>
      <c r="X246" s="47"/>
      <c r="Y246" s="47"/>
      <c r="Z246" s="47"/>
      <c r="AA246" s="47"/>
      <c r="AB246" s="47"/>
      <c r="AC246" s="47"/>
      <c r="AD246" s="47"/>
      <c r="AE246" s="47"/>
    </row>
    <row r="247" spans="1:31" s="48" customFormat="1">
      <c r="A247" s="37"/>
      <c r="B247" s="29"/>
      <c r="C247" s="38"/>
      <c r="D247" s="39"/>
      <c r="E247" s="39"/>
      <c r="F247" s="39"/>
      <c r="G247" s="39"/>
      <c r="H247" s="39"/>
      <c r="I247" s="39"/>
      <c r="J247" s="39"/>
      <c r="K247" s="39"/>
      <c r="L247" s="39"/>
      <c r="M247" s="39"/>
      <c r="N247" s="39"/>
      <c r="O247" s="39"/>
      <c r="P247" s="46"/>
      <c r="Q247" s="47"/>
      <c r="R247" s="47"/>
      <c r="S247" s="47"/>
      <c r="T247" s="47"/>
      <c r="U247" s="47"/>
      <c r="V247" s="47"/>
      <c r="W247" s="47"/>
      <c r="X247" s="47"/>
      <c r="Y247" s="47"/>
      <c r="Z247" s="47"/>
      <c r="AA247" s="47"/>
      <c r="AB247" s="47"/>
      <c r="AC247" s="47"/>
      <c r="AD247" s="47"/>
      <c r="AE247" s="47"/>
    </row>
    <row r="248" spans="1:31" s="48" customFormat="1">
      <c r="A248" s="37"/>
      <c r="B248" s="29"/>
      <c r="C248" s="38"/>
      <c r="D248" s="39"/>
      <c r="E248" s="39"/>
      <c r="F248" s="39"/>
      <c r="G248" s="39"/>
      <c r="H248" s="39"/>
      <c r="I248" s="39"/>
      <c r="J248" s="39"/>
      <c r="K248" s="39"/>
      <c r="L248" s="39"/>
      <c r="M248" s="39"/>
      <c r="N248" s="39"/>
      <c r="O248" s="39"/>
      <c r="P248" s="46"/>
      <c r="Q248" s="47"/>
      <c r="R248" s="47"/>
      <c r="S248" s="47"/>
      <c r="T248" s="47"/>
      <c r="U248" s="47"/>
      <c r="V248" s="47"/>
      <c r="W248" s="47"/>
      <c r="X248" s="47"/>
      <c r="Y248" s="47"/>
      <c r="Z248" s="47"/>
      <c r="AA248" s="47"/>
      <c r="AB248" s="47"/>
      <c r="AC248" s="47"/>
      <c r="AD248" s="47"/>
      <c r="AE248" s="47"/>
    </row>
    <row r="249" spans="1:31" s="48" customFormat="1">
      <c r="A249" s="37"/>
      <c r="B249" s="29"/>
      <c r="C249" s="38"/>
      <c r="D249" s="39"/>
      <c r="E249" s="39"/>
      <c r="F249" s="39"/>
      <c r="G249" s="39"/>
      <c r="H249" s="39"/>
      <c r="I249" s="39"/>
      <c r="J249" s="39"/>
      <c r="K249" s="39"/>
      <c r="L249" s="39"/>
      <c r="M249" s="39"/>
      <c r="N249" s="39"/>
      <c r="O249" s="39"/>
      <c r="P249" s="46"/>
      <c r="Q249" s="47"/>
      <c r="R249" s="47"/>
      <c r="S249" s="47"/>
      <c r="T249" s="47"/>
      <c r="U249" s="47"/>
      <c r="V249" s="47"/>
      <c r="W249" s="47"/>
      <c r="X249" s="47"/>
      <c r="Y249" s="47"/>
      <c r="Z249" s="47"/>
      <c r="AA249" s="47"/>
      <c r="AB249" s="47"/>
      <c r="AC249" s="47"/>
      <c r="AD249" s="47"/>
      <c r="AE249" s="47"/>
    </row>
    <row r="250" spans="1:31" s="48" customFormat="1">
      <c r="A250" s="37"/>
      <c r="B250" s="29"/>
      <c r="C250" s="38"/>
      <c r="D250" s="39"/>
      <c r="E250" s="39"/>
      <c r="F250" s="39"/>
      <c r="G250" s="39"/>
      <c r="H250" s="39"/>
      <c r="I250" s="39"/>
      <c r="J250" s="39"/>
      <c r="K250" s="39"/>
      <c r="L250" s="39"/>
      <c r="M250" s="39"/>
      <c r="N250" s="39"/>
      <c r="O250" s="39"/>
      <c r="P250" s="46"/>
      <c r="Q250" s="47"/>
      <c r="R250" s="47"/>
      <c r="S250" s="47"/>
      <c r="T250" s="47"/>
      <c r="U250" s="47"/>
      <c r="V250" s="47"/>
      <c r="W250" s="47"/>
      <c r="X250" s="47"/>
      <c r="Y250" s="47"/>
      <c r="Z250" s="47"/>
      <c r="AA250" s="47"/>
      <c r="AB250" s="47"/>
      <c r="AC250" s="47"/>
      <c r="AD250" s="47"/>
      <c r="AE250" s="47"/>
    </row>
    <row r="251" spans="1:31" s="48" customFormat="1">
      <c r="A251" s="37"/>
      <c r="B251" s="29"/>
      <c r="C251" s="38"/>
      <c r="D251" s="39"/>
      <c r="E251" s="39"/>
      <c r="F251" s="39"/>
      <c r="G251" s="39"/>
      <c r="H251" s="39"/>
      <c r="I251" s="39"/>
      <c r="J251" s="39"/>
      <c r="K251" s="39"/>
      <c r="L251" s="39"/>
      <c r="M251" s="39"/>
      <c r="N251" s="39"/>
      <c r="O251" s="39"/>
      <c r="P251" s="46"/>
      <c r="Q251" s="47"/>
      <c r="R251" s="47"/>
      <c r="S251" s="47"/>
      <c r="T251" s="47"/>
      <c r="U251" s="47"/>
      <c r="V251" s="47"/>
      <c r="W251" s="47"/>
      <c r="X251" s="47"/>
      <c r="Y251" s="47"/>
      <c r="Z251" s="47"/>
      <c r="AA251" s="47"/>
      <c r="AB251" s="47"/>
      <c r="AC251" s="47"/>
      <c r="AD251" s="47"/>
      <c r="AE251" s="47"/>
    </row>
    <row r="252" spans="1:31" s="48" customFormat="1">
      <c r="A252" s="37"/>
      <c r="B252" s="29"/>
      <c r="C252" s="38"/>
      <c r="D252" s="39"/>
      <c r="E252" s="39"/>
      <c r="F252" s="39"/>
      <c r="G252" s="39"/>
      <c r="H252" s="39"/>
      <c r="I252" s="39"/>
      <c r="J252" s="39"/>
      <c r="K252" s="39"/>
      <c r="L252" s="39"/>
      <c r="M252" s="39"/>
      <c r="N252" s="39"/>
      <c r="O252" s="39"/>
      <c r="P252" s="46"/>
      <c r="Q252" s="47"/>
      <c r="R252" s="47"/>
      <c r="S252" s="47"/>
      <c r="T252" s="47"/>
      <c r="U252" s="47"/>
      <c r="V252" s="47"/>
      <c r="W252" s="47"/>
      <c r="X252" s="47"/>
      <c r="Y252" s="47"/>
      <c r="Z252" s="47"/>
      <c r="AA252" s="47"/>
      <c r="AB252" s="47"/>
      <c r="AC252" s="47"/>
      <c r="AD252" s="47"/>
      <c r="AE252" s="47"/>
    </row>
    <row r="253" spans="1:31" s="43" customFormat="1">
      <c r="A253" s="37"/>
      <c r="B253" s="29"/>
      <c r="C253" s="38"/>
      <c r="D253" s="39"/>
      <c r="E253" s="39"/>
      <c r="F253" s="39"/>
      <c r="G253" s="39"/>
      <c r="H253" s="39"/>
      <c r="I253" s="39"/>
      <c r="J253" s="39"/>
      <c r="K253" s="39"/>
      <c r="L253" s="39"/>
      <c r="M253" s="39"/>
      <c r="N253" s="39"/>
      <c r="O253" s="39"/>
      <c r="S253" s="6"/>
      <c r="T253" s="6"/>
      <c r="U253" s="6"/>
      <c r="V253" s="6"/>
      <c r="W253" s="6"/>
      <c r="X253" s="6"/>
      <c r="Y253" s="6"/>
      <c r="Z253" s="6"/>
      <c r="AA253" s="6"/>
      <c r="AB253" s="6"/>
    </row>
    <row r="254" spans="1:31">
      <c r="A254" s="37"/>
      <c r="B254" s="29"/>
      <c r="C254" s="38"/>
      <c r="D254" s="39"/>
      <c r="E254" s="39"/>
      <c r="F254" s="39"/>
      <c r="G254" s="39"/>
      <c r="H254" s="39"/>
      <c r="I254" s="39"/>
      <c r="J254" s="39"/>
      <c r="K254" s="39"/>
      <c r="L254" s="39"/>
      <c r="M254" s="39"/>
      <c r="N254" s="39"/>
      <c r="O254" s="39"/>
    </row>
    <row r="255" spans="1:31" s="25" customFormat="1">
      <c r="A255" s="37"/>
      <c r="B255" s="29"/>
      <c r="C255" s="38"/>
      <c r="D255" s="39"/>
      <c r="E255" s="39"/>
      <c r="F255" s="39"/>
      <c r="G255" s="39"/>
      <c r="H255" s="39"/>
      <c r="I255" s="39"/>
      <c r="J255" s="39"/>
      <c r="K255" s="39"/>
      <c r="L255" s="39"/>
      <c r="M255" s="39"/>
      <c r="N255" s="39"/>
      <c r="O255" s="39"/>
      <c r="P255" s="45"/>
      <c r="S255" s="6"/>
      <c r="T255" s="6"/>
      <c r="U255" s="6"/>
      <c r="V255" s="6"/>
      <c r="W255" s="6"/>
      <c r="X255" s="6"/>
      <c r="Y255" s="6"/>
      <c r="Z255" s="6"/>
      <c r="AA255" s="6"/>
      <c r="AB255" s="6"/>
    </row>
    <row r="256" spans="1:31" s="25" customFormat="1">
      <c r="A256" s="37"/>
      <c r="B256" s="29"/>
      <c r="C256" s="38"/>
      <c r="D256" s="39"/>
      <c r="E256" s="39"/>
      <c r="F256" s="39"/>
      <c r="G256" s="39"/>
      <c r="H256" s="39"/>
      <c r="I256" s="39"/>
      <c r="J256" s="39"/>
      <c r="K256" s="39"/>
      <c r="L256" s="39"/>
      <c r="M256" s="39"/>
      <c r="N256" s="39"/>
      <c r="O256" s="39"/>
      <c r="P256" s="45"/>
      <c r="S256" s="6"/>
      <c r="T256" s="6"/>
      <c r="U256" s="6"/>
      <c r="V256" s="6"/>
      <c r="W256" s="6"/>
      <c r="X256" s="6"/>
      <c r="Y256" s="6"/>
      <c r="Z256" s="6"/>
      <c r="AA256" s="6"/>
      <c r="AB256" s="6"/>
    </row>
    <row r="257" spans="1:29">
      <c r="A257" s="160" t="s">
        <v>63</v>
      </c>
      <c r="B257" s="160"/>
      <c r="C257" s="160"/>
      <c r="D257" s="160"/>
      <c r="E257" s="160"/>
      <c r="F257" s="160"/>
      <c r="G257" s="160"/>
      <c r="H257" s="160"/>
      <c r="I257" s="160"/>
      <c r="J257" s="160"/>
      <c r="K257" s="160"/>
      <c r="L257" s="160"/>
      <c r="M257" s="160"/>
      <c r="N257" s="160"/>
      <c r="O257" s="160"/>
      <c r="S257" s="43"/>
    </row>
    <row r="258" spans="1:29">
      <c r="A258" s="162" t="s">
        <v>1</v>
      </c>
      <c r="B258" s="180" t="s">
        <v>2</v>
      </c>
      <c r="C258" s="180" t="s">
        <v>3</v>
      </c>
      <c r="D258" s="179" t="s">
        <v>4</v>
      </c>
      <c r="E258" s="179"/>
      <c r="F258" s="179"/>
      <c r="G258" s="180" t="s">
        <v>5</v>
      </c>
      <c r="H258" s="179" t="s">
        <v>6</v>
      </c>
      <c r="I258" s="179"/>
      <c r="J258" s="179"/>
      <c r="K258" s="179"/>
      <c r="L258" s="179" t="s">
        <v>7</v>
      </c>
      <c r="M258" s="179"/>
      <c r="N258" s="179"/>
      <c r="O258" s="179"/>
      <c r="S258" s="73"/>
      <c r="T258" s="31"/>
      <c r="U258" s="31"/>
      <c r="V258" s="31"/>
      <c r="W258" s="31"/>
      <c r="X258" s="31"/>
      <c r="Y258" s="31"/>
      <c r="Z258" s="31"/>
      <c r="AA258" s="31"/>
      <c r="AB258" s="31"/>
    </row>
    <row r="259" spans="1:29" s="43" customFormat="1">
      <c r="A259" s="162"/>
      <c r="B259" s="180"/>
      <c r="C259" s="180"/>
      <c r="D259" s="58" t="s">
        <v>8</v>
      </c>
      <c r="E259" s="58" t="s">
        <v>9</v>
      </c>
      <c r="F259" s="58" t="s">
        <v>10</v>
      </c>
      <c r="G259" s="180"/>
      <c r="H259" s="64" t="s">
        <v>11</v>
      </c>
      <c r="I259" s="64" t="s">
        <v>12</v>
      </c>
      <c r="J259" s="64" t="s">
        <v>13</v>
      </c>
      <c r="K259" s="64" t="s">
        <v>14</v>
      </c>
      <c r="L259" s="64" t="s">
        <v>15</v>
      </c>
      <c r="M259" s="64" t="s">
        <v>16</v>
      </c>
      <c r="N259" s="64" t="s">
        <v>17</v>
      </c>
      <c r="O259" s="64" t="s">
        <v>18</v>
      </c>
      <c r="S259" s="6"/>
      <c r="T259" s="31"/>
      <c r="U259" s="31"/>
      <c r="V259" s="31"/>
      <c r="W259" s="31"/>
      <c r="X259" s="31"/>
      <c r="Y259" s="31"/>
      <c r="Z259" s="31"/>
      <c r="AA259" s="31"/>
      <c r="AB259" s="31"/>
    </row>
    <row r="260" spans="1:29">
      <c r="A260" s="44"/>
      <c r="B260" s="170" t="s">
        <v>19</v>
      </c>
      <c r="C260" s="171"/>
      <c r="D260" s="171"/>
      <c r="E260" s="171"/>
      <c r="F260" s="171"/>
      <c r="G260" s="171"/>
      <c r="H260" s="171"/>
      <c r="I260" s="171"/>
      <c r="J260" s="171"/>
      <c r="K260" s="171"/>
      <c r="L260" s="171"/>
      <c r="M260" s="171"/>
      <c r="N260" s="171"/>
      <c r="O260" s="172"/>
      <c r="S260" s="31"/>
    </row>
    <row r="261" spans="1:29">
      <c r="A261" s="19">
        <v>586</v>
      </c>
      <c r="B261" s="22" t="s">
        <v>39</v>
      </c>
      <c r="C261" s="21">
        <v>150</v>
      </c>
      <c r="D261" s="22">
        <v>10.6</v>
      </c>
      <c r="E261" s="22">
        <v>17</v>
      </c>
      <c r="F261" s="22">
        <v>3.1</v>
      </c>
      <c r="G261" s="22">
        <v>203</v>
      </c>
      <c r="H261" s="22">
        <v>0.15</v>
      </c>
      <c r="I261" s="22">
        <v>0.06</v>
      </c>
      <c r="J261" s="22">
        <v>1.88</v>
      </c>
      <c r="K261" s="22">
        <v>1.4999999999999999E-2</v>
      </c>
      <c r="L261" s="22">
        <v>151.19999999999999</v>
      </c>
      <c r="M261" s="22">
        <v>6.68</v>
      </c>
      <c r="N261" s="22">
        <v>60.47</v>
      </c>
      <c r="O261" s="22">
        <v>0.48</v>
      </c>
      <c r="P261" s="8"/>
      <c r="Q261" s="9"/>
      <c r="R261" s="8"/>
      <c r="AC261" s="11"/>
    </row>
    <row r="262" spans="1:29">
      <c r="A262" s="19"/>
      <c r="B262" s="156" t="s">
        <v>118</v>
      </c>
      <c r="C262" s="154">
        <v>100</v>
      </c>
      <c r="D262" s="158">
        <v>1.2</v>
      </c>
      <c r="E262" s="158">
        <v>6.3</v>
      </c>
      <c r="F262" s="158">
        <v>7.9</v>
      </c>
      <c r="G262" s="158">
        <v>99.4</v>
      </c>
      <c r="H262" s="158">
        <v>15.2</v>
      </c>
      <c r="I262" s="159">
        <v>16.5</v>
      </c>
      <c r="J262" s="154">
        <v>0.1</v>
      </c>
      <c r="K262" s="155">
        <v>1.4</v>
      </c>
      <c r="L262" s="155">
        <v>51.2</v>
      </c>
      <c r="M262" s="155">
        <v>8.6999999999999993</v>
      </c>
      <c r="N262" s="154">
        <v>82.8</v>
      </c>
      <c r="O262" s="155">
        <v>0.8</v>
      </c>
    </row>
    <row r="263" spans="1:29" s="31" customFormat="1">
      <c r="A263" s="19">
        <v>1167</v>
      </c>
      <c r="B263" s="22" t="s">
        <v>22</v>
      </c>
      <c r="C263" s="26">
        <v>200</v>
      </c>
      <c r="D263" s="22">
        <v>0.2</v>
      </c>
      <c r="E263" s="22">
        <v>0.05</v>
      </c>
      <c r="F263" s="22">
        <v>15.01</v>
      </c>
      <c r="G263" s="22">
        <v>61.3</v>
      </c>
      <c r="H263" s="22">
        <v>0.03</v>
      </c>
      <c r="I263" s="22">
        <v>0</v>
      </c>
      <c r="J263" s="22">
        <v>0.03</v>
      </c>
      <c r="K263" s="22">
        <v>0</v>
      </c>
      <c r="L263" s="22">
        <v>9.67</v>
      </c>
      <c r="M263" s="22">
        <v>3.29</v>
      </c>
      <c r="N263" s="22">
        <v>0.04</v>
      </c>
      <c r="O263" s="22">
        <v>0.04</v>
      </c>
      <c r="S263" s="6"/>
      <c r="T263" s="6"/>
      <c r="U263" s="6"/>
      <c r="V263" s="6"/>
      <c r="W263" s="6"/>
      <c r="X263" s="6"/>
      <c r="Y263" s="6"/>
      <c r="Z263" s="6"/>
      <c r="AA263" s="6"/>
      <c r="AB263" s="6"/>
    </row>
    <row r="264" spans="1:29" s="31" customFormat="1">
      <c r="A264" s="19"/>
      <c r="B264" s="128" t="s">
        <v>61</v>
      </c>
      <c r="C264" s="130">
        <v>10</v>
      </c>
      <c r="D264" s="131">
        <v>0.1</v>
      </c>
      <c r="E264" s="131">
        <v>5.3</v>
      </c>
      <c r="F264" s="131">
        <v>0.1</v>
      </c>
      <c r="G264" s="131">
        <v>75</v>
      </c>
      <c r="H264" s="131">
        <v>0.05</v>
      </c>
      <c r="I264" s="131">
        <v>0</v>
      </c>
      <c r="J264" s="131">
        <v>0</v>
      </c>
      <c r="K264" s="131">
        <v>0.82</v>
      </c>
      <c r="L264" s="131">
        <v>2.2000000000000002</v>
      </c>
      <c r="M264" s="131">
        <v>0.30000000000000004</v>
      </c>
      <c r="N264" s="131">
        <v>1.9</v>
      </c>
      <c r="O264" s="131">
        <v>0.02</v>
      </c>
      <c r="S264" s="6"/>
      <c r="T264" s="6"/>
      <c r="U264" s="6"/>
      <c r="V264" s="6"/>
      <c r="W264" s="6"/>
      <c r="X264" s="6"/>
      <c r="Y264" s="6"/>
      <c r="Z264" s="6"/>
      <c r="AA264" s="6"/>
      <c r="AB264" s="6"/>
    </row>
    <row r="265" spans="1:29">
      <c r="A265" s="19"/>
      <c r="B265" s="22" t="s">
        <v>24</v>
      </c>
      <c r="C265" s="21">
        <v>100</v>
      </c>
      <c r="D265" s="22">
        <v>7.5</v>
      </c>
      <c r="E265" s="22">
        <v>2.9</v>
      </c>
      <c r="F265" s="22">
        <v>51.4</v>
      </c>
      <c r="G265" s="22">
        <v>262</v>
      </c>
      <c r="H265" s="22">
        <v>0</v>
      </c>
      <c r="I265" s="22">
        <v>0.09</v>
      </c>
      <c r="J265" s="22">
        <v>0</v>
      </c>
      <c r="K265" s="22">
        <v>0</v>
      </c>
      <c r="L265" s="22">
        <v>16</v>
      </c>
      <c r="M265" s="22">
        <v>22.4</v>
      </c>
      <c r="N265" s="22">
        <v>55.04</v>
      </c>
      <c r="O265" s="22">
        <v>1.02</v>
      </c>
      <c r="S265" s="43"/>
    </row>
    <row r="266" spans="1:29" ht="15" customHeight="1">
      <c r="A266" s="19"/>
      <c r="B266" s="22" t="s">
        <v>25</v>
      </c>
      <c r="C266" s="22">
        <f>C261+C262+C263+C264+C265</f>
        <v>560</v>
      </c>
      <c r="D266" s="22">
        <f t="shared" ref="D266:O266" si="24">D261+D262+D263+D264+D265</f>
        <v>19.599999999999998</v>
      </c>
      <c r="E266" s="22">
        <f t="shared" si="24"/>
        <v>31.55</v>
      </c>
      <c r="F266" s="22">
        <f t="shared" si="24"/>
        <v>77.509999999999991</v>
      </c>
      <c r="G266" s="22">
        <f t="shared" si="24"/>
        <v>700.7</v>
      </c>
      <c r="H266" s="22">
        <f t="shared" si="24"/>
        <v>15.43</v>
      </c>
      <c r="I266" s="22">
        <f t="shared" si="24"/>
        <v>16.649999999999999</v>
      </c>
      <c r="J266" s="22">
        <f t="shared" si="24"/>
        <v>2.0099999999999998</v>
      </c>
      <c r="K266" s="22">
        <f t="shared" si="24"/>
        <v>2.2349999999999999</v>
      </c>
      <c r="L266" s="22">
        <f t="shared" si="24"/>
        <v>230.26999999999995</v>
      </c>
      <c r="M266" s="22">
        <f t="shared" si="24"/>
        <v>41.37</v>
      </c>
      <c r="N266" s="22">
        <f t="shared" si="24"/>
        <v>200.24999999999997</v>
      </c>
      <c r="O266" s="22">
        <f t="shared" si="24"/>
        <v>2.3600000000000003</v>
      </c>
      <c r="S266" s="9"/>
      <c r="T266" s="9"/>
      <c r="U266" s="161" t="s">
        <v>37</v>
      </c>
      <c r="V266" s="161"/>
      <c r="W266" s="161"/>
      <c r="X266" s="161"/>
      <c r="Y266" s="161"/>
      <c r="Z266" s="11"/>
      <c r="AA266" s="11"/>
      <c r="AB266" s="11"/>
    </row>
    <row r="267" spans="1:29">
      <c r="A267" s="44"/>
      <c r="B267" s="170" t="s">
        <v>26</v>
      </c>
      <c r="C267" s="171"/>
      <c r="D267" s="171"/>
      <c r="E267" s="171"/>
      <c r="F267" s="171"/>
      <c r="G267" s="171"/>
      <c r="H267" s="171"/>
      <c r="I267" s="171"/>
      <c r="J267" s="171"/>
      <c r="K267" s="171"/>
      <c r="L267" s="171"/>
      <c r="M267" s="171"/>
      <c r="N267" s="171"/>
      <c r="O267" s="172"/>
    </row>
    <row r="268" spans="1:29">
      <c r="A268" s="19">
        <v>33</v>
      </c>
      <c r="B268" s="22" t="s">
        <v>110</v>
      </c>
      <c r="C268" s="21">
        <v>60</v>
      </c>
      <c r="D268" s="22">
        <v>2.86</v>
      </c>
      <c r="E268" s="22">
        <v>6</v>
      </c>
      <c r="F268" s="22">
        <v>5</v>
      </c>
      <c r="G268" s="22">
        <v>56.34</v>
      </c>
      <c r="H268" s="22">
        <v>1.7999999999999999E-2</v>
      </c>
      <c r="I268" s="22">
        <v>3.96</v>
      </c>
      <c r="J268" s="22">
        <v>0</v>
      </c>
      <c r="K268" s="22">
        <v>0</v>
      </c>
      <c r="L268" s="22">
        <v>23.4</v>
      </c>
      <c r="M268" s="22">
        <v>35.4</v>
      </c>
      <c r="N268" s="22">
        <v>10.8</v>
      </c>
      <c r="O268" s="22">
        <v>3.96</v>
      </c>
      <c r="T268" s="31"/>
      <c r="U268" s="31"/>
      <c r="V268" s="31"/>
      <c r="W268" s="31"/>
      <c r="X268" s="31"/>
      <c r="Y268" s="31"/>
      <c r="Z268" s="31"/>
      <c r="AA268" s="31"/>
      <c r="AB268" s="31"/>
    </row>
    <row r="269" spans="1:29">
      <c r="A269" s="19">
        <v>315</v>
      </c>
      <c r="B269" s="22" t="s">
        <v>64</v>
      </c>
      <c r="C269" s="26">
        <v>250</v>
      </c>
      <c r="D269" s="22">
        <v>2.65</v>
      </c>
      <c r="E269" s="22">
        <v>4.3</v>
      </c>
      <c r="F269" s="22">
        <v>13.1</v>
      </c>
      <c r="G269" s="22">
        <v>96</v>
      </c>
      <c r="H269" s="22">
        <v>0.08</v>
      </c>
      <c r="I269" s="22">
        <v>11</v>
      </c>
      <c r="J269" s="22">
        <v>0</v>
      </c>
      <c r="K269" s="22">
        <v>1.1000000000000001</v>
      </c>
      <c r="L269" s="22">
        <v>41.5</v>
      </c>
      <c r="M269" s="22">
        <v>100.5</v>
      </c>
      <c r="N269" s="22">
        <v>24</v>
      </c>
      <c r="O269" s="22">
        <v>0.9</v>
      </c>
    </row>
    <row r="270" spans="1:29">
      <c r="A270" s="19">
        <v>666</v>
      </c>
      <c r="B270" s="22" t="s">
        <v>47</v>
      </c>
      <c r="C270" s="21">
        <v>90</v>
      </c>
      <c r="D270" s="22">
        <v>8.36</v>
      </c>
      <c r="E270" s="22">
        <v>6.3</v>
      </c>
      <c r="F270" s="22">
        <v>10.9</v>
      </c>
      <c r="G270" s="22">
        <v>151</v>
      </c>
      <c r="H270" s="22">
        <v>0.03</v>
      </c>
      <c r="I270" s="22">
        <v>0.11</v>
      </c>
      <c r="J270" s="22">
        <v>0.72</v>
      </c>
      <c r="K270" s="22">
        <v>0.33</v>
      </c>
      <c r="L270" s="22">
        <v>55.76</v>
      </c>
      <c r="M270" s="22">
        <v>23.84</v>
      </c>
      <c r="N270" s="22">
        <v>255.03</v>
      </c>
      <c r="O270" s="22">
        <v>0.64</v>
      </c>
      <c r="P270" s="8"/>
      <c r="Q270" s="9"/>
      <c r="R270" s="8"/>
      <c r="T270" s="43"/>
      <c r="U270" s="43"/>
      <c r="V270" s="43"/>
      <c r="W270" s="43"/>
      <c r="X270" s="43"/>
      <c r="Y270" s="43"/>
      <c r="Z270" s="43"/>
      <c r="AA270" s="43"/>
      <c r="AB270" s="43"/>
      <c r="AC270" s="11"/>
    </row>
    <row r="271" spans="1:29">
      <c r="A271" s="19">
        <v>891</v>
      </c>
      <c r="B271" s="22" t="s">
        <v>54</v>
      </c>
      <c r="C271" s="21">
        <v>150</v>
      </c>
      <c r="D271" s="22">
        <v>3.42</v>
      </c>
      <c r="E271" s="22">
        <v>4.2</v>
      </c>
      <c r="F271" s="22">
        <v>16</v>
      </c>
      <c r="G271" s="22">
        <v>195</v>
      </c>
      <c r="H271" s="22">
        <v>0.4</v>
      </c>
      <c r="I271" s="22">
        <v>0.4</v>
      </c>
      <c r="J271" s="22">
        <v>0</v>
      </c>
      <c r="K271" s="22">
        <v>0</v>
      </c>
      <c r="L271" s="22">
        <v>1.4</v>
      </c>
      <c r="M271" s="22">
        <v>12</v>
      </c>
      <c r="N271" s="22">
        <v>70.3</v>
      </c>
      <c r="O271" s="22">
        <v>0.6</v>
      </c>
    </row>
    <row r="272" spans="1:29">
      <c r="A272" s="19"/>
      <c r="B272" s="22" t="s">
        <v>33</v>
      </c>
      <c r="C272" s="21">
        <v>100</v>
      </c>
      <c r="D272" s="22">
        <v>0.4</v>
      </c>
      <c r="E272" s="22">
        <v>0.4</v>
      </c>
      <c r="F272" s="22">
        <v>9.8000000000000007</v>
      </c>
      <c r="G272" s="22">
        <v>44</v>
      </c>
      <c r="H272" s="22">
        <v>0.09</v>
      </c>
      <c r="I272" s="22">
        <v>0.04</v>
      </c>
      <c r="J272" s="22">
        <v>40</v>
      </c>
      <c r="K272" s="22">
        <v>0</v>
      </c>
      <c r="L272" s="22">
        <v>20</v>
      </c>
      <c r="M272" s="22">
        <v>0</v>
      </c>
      <c r="N272" s="22">
        <v>12</v>
      </c>
      <c r="O272" s="111">
        <v>4</v>
      </c>
      <c r="S272" s="31"/>
    </row>
    <row r="273" spans="1:28">
      <c r="A273" s="19">
        <v>1168</v>
      </c>
      <c r="B273" s="150" t="s">
        <v>84</v>
      </c>
      <c r="C273" s="151">
        <v>200</v>
      </c>
      <c r="D273" s="151">
        <v>1</v>
      </c>
      <c r="E273" s="151">
        <v>0</v>
      </c>
      <c r="F273" s="151">
        <v>13.4</v>
      </c>
      <c r="G273" s="151">
        <v>94</v>
      </c>
      <c r="H273" s="152">
        <v>0.02</v>
      </c>
      <c r="I273" s="152">
        <v>4</v>
      </c>
      <c r="J273" s="152">
        <v>0</v>
      </c>
      <c r="K273" s="22">
        <v>1</v>
      </c>
      <c r="L273" s="152">
        <v>16</v>
      </c>
      <c r="M273" s="152">
        <v>10</v>
      </c>
      <c r="N273" s="152">
        <v>18</v>
      </c>
      <c r="O273" s="152">
        <v>0.4</v>
      </c>
      <c r="S273" s="43"/>
    </row>
    <row r="274" spans="1:28">
      <c r="A274" s="19"/>
      <c r="B274" s="127" t="s">
        <v>112</v>
      </c>
      <c r="C274" s="21">
        <v>20</v>
      </c>
      <c r="D274" s="22">
        <v>3</v>
      </c>
      <c r="E274" s="22">
        <v>3.9</v>
      </c>
      <c r="F274" s="22">
        <v>29.8</v>
      </c>
      <c r="G274" s="22">
        <v>166.8</v>
      </c>
      <c r="H274" s="22">
        <v>0</v>
      </c>
      <c r="I274" s="22">
        <v>0</v>
      </c>
      <c r="J274" s="22">
        <v>0</v>
      </c>
      <c r="K274" s="22">
        <v>0</v>
      </c>
      <c r="L274" s="22">
        <v>10.1</v>
      </c>
      <c r="M274" s="22">
        <v>11.6</v>
      </c>
      <c r="N274" s="22">
        <v>12</v>
      </c>
      <c r="O274" s="22">
        <v>0.5</v>
      </c>
      <c r="S274" s="43"/>
    </row>
    <row r="275" spans="1:28" s="31" customFormat="1" ht="28.2">
      <c r="A275" s="19"/>
      <c r="B275" s="146" t="s">
        <v>101</v>
      </c>
      <c r="C275" s="21">
        <v>60</v>
      </c>
      <c r="D275" s="22">
        <v>4.2</v>
      </c>
      <c r="E275" s="22">
        <v>1</v>
      </c>
      <c r="F275" s="22">
        <v>16</v>
      </c>
      <c r="G275" s="22">
        <v>107</v>
      </c>
      <c r="H275" s="22">
        <v>0</v>
      </c>
      <c r="I275" s="22">
        <v>0.06</v>
      </c>
      <c r="J275" s="22">
        <v>0</v>
      </c>
      <c r="K275" s="22">
        <v>7.0000000000000001E-3</v>
      </c>
      <c r="L275" s="22">
        <v>14.7</v>
      </c>
      <c r="M275" s="22">
        <v>13.3</v>
      </c>
      <c r="N275" s="22">
        <v>60.9</v>
      </c>
      <c r="O275" s="22">
        <v>1.4</v>
      </c>
      <c r="S275" s="6"/>
    </row>
    <row r="276" spans="1:28" s="43" customFormat="1">
      <c r="A276" s="19"/>
      <c r="B276" s="22" t="s">
        <v>25</v>
      </c>
      <c r="C276" s="22">
        <f>C268+C269+C270+C271+C272+C273+C274+C275</f>
        <v>930</v>
      </c>
      <c r="D276" s="22">
        <f t="shared" ref="D276:O276" si="25">D268+D269+D270+D271+D272+D273+D274+D275</f>
        <v>25.889999999999997</v>
      </c>
      <c r="E276" s="22">
        <f t="shared" si="25"/>
        <v>26.099999999999998</v>
      </c>
      <c r="F276" s="22">
        <f t="shared" si="25"/>
        <v>114</v>
      </c>
      <c r="G276" s="22">
        <f t="shared" si="25"/>
        <v>910.1400000000001</v>
      </c>
      <c r="H276" s="22">
        <f t="shared" si="25"/>
        <v>0.63800000000000001</v>
      </c>
      <c r="I276" s="22">
        <f t="shared" si="25"/>
        <v>19.569999999999997</v>
      </c>
      <c r="J276" s="22">
        <f t="shared" si="25"/>
        <v>40.72</v>
      </c>
      <c r="K276" s="22">
        <f t="shared" si="25"/>
        <v>2.4370000000000003</v>
      </c>
      <c r="L276" s="22">
        <f t="shared" si="25"/>
        <v>182.85999999999999</v>
      </c>
      <c r="M276" s="22">
        <f t="shared" si="25"/>
        <v>206.64000000000001</v>
      </c>
      <c r="N276" s="22">
        <f t="shared" si="25"/>
        <v>463.03</v>
      </c>
      <c r="O276" s="22">
        <f t="shared" si="25"/>
        <v>12.4</v>
      </c>
      <c r="S276" s="31"/>
    </row>
    <row r="277" spans="1:28">
      <c r="A277" s="19"/>
      <c r="B277" s="34" t="s">
        <v>31</v>
      </c>
      <c r="C277" s="35"/>
      <c r="D277" s="36">
        <f t="shared" ref="D277:N277" si="26">D266+D276</f>
        <v>45.489999999999995</v>
      </c>
      <c r="E277" s="36">
        <f t="shared" si="26"/>
        <v>57.65</v>
      </c>
      <c r="F277" s="36">
        <f t="shared" si="26"/>
        <v>191.51</v>
      </c>
      <c r="G277" s="36">
        <f t="shared" si="26"/>
        <v>1610.8400000000001</v>
      </c>
      <c r="H277" s="36">
        <f t="shared" si="26"/>
        <v>16.068000000000001</v>
      </c>
      <c r="I277" s="36">
        <f t="shared" si="26"/>
        <v>36.22</v>
      </c>
      <c r="J277" s="36">
        <f t="shared" si="26"/>
        <v>42.73</v>
      </c>
      <c r="K277" s="36">
        <f t="shared" si="26"/>
        <v>4.6720000000000006</v>
      </c>
      <c r="L277" s="36">
        <f t="shared" si="26"/>
        <v>413.12999999999994</v>
      </c>
      <c r="M277" s="36">
        <f t="shared" si="26"/>
        <v>248.01000000000002</v>
      </c>
      <c r="N277" s="36">
        <f t="shared" si="26"/>
        <v>663.28</v>
      </c>
      <c r="O277" s="36">
        <f t="shared" ref="O277" si="27">O266+O276</f>
        <v>14.760000000000002</v>
      </c>
      <c r="S277" s="59"/>
      <c r="T277" s="60"/>
      <c r="U277" s="60"/>
      <c r="V277" s="60"/>
      <c r="W277" s="60"/>
      <c r="X277" s="60"/>
      <c r="Y277" s="60"/>
      <c r="Z277" s="60"/>
      <c r="AA277" s="60"/>
      <c r="AB277" s="60"/>
    </row>
    <row r="278" spans="1:28">
      <c r="A278" s="37"/>
      <c r="B278" s="29"/>
      <c r="C278" s="38"/>
      <c r="D278" s="39"/>
      <c r="E278" s="39"/>
      <c r="F278" s="39"/>
      <c r="G278" s="39"/>
      <c r="H278" s="39"/>
      <c r="I278" s="39"/>
      <c r="J278" s="39"/>
      <c r="K278" s="39"/>
      <c r="L278" s="39"/>
      <c r="M278" s="39"/>
      <c r="N278" s="39"/>
      <c r="O278" s="39"/>
      <c r="S278" s="59"/>
      <c r="T278" s="60"/>
      <c r="U278" s="60"/>
      <c r="V278" s="60"/>
      <c r="W278" s="60"/>
      <c r="X278" s="60"/>
      <c r="Y278" s="60"/>
      <c r="Z278" s="60"/>
      <c r="AA278" s="60"/>
      <c r="AB278" s="60"/>
    </row>
    <row r="279" spans="1:28">
      <c r="A279" s="37"/>
      <c r="B279" s="29"/>
      <c r="C279" s="38"/>
      <c r="D279" s="39"/>
      <c r="E279" s="39"/>
      <c r="F279" s="39"/>
      <c r="G279" s="39"/>
      <c r="H279" s="39"/>
      <c r="I279" s="39"/>
      <c r="J279" s="39"/>
      <c r="K279" s="39"/>
      <c r="L279" s="39"/>
      <c r="M279" s="39"/>
      <c r="N279" s="39"/>
      <c r="O279" s="39"/>
      <c r="S279" s="59"/>
      <c r="T279" s="60"/>
      <c r="U279" s="60"/>
      <c r="V279" s="60"/>
      <c r="W279" s="60"/>
      <c r="X279" s="60"/>
      <c r="Y279" s="60"/>
      <c r="Z279" s="60"/>
      <c r="AA279" s="60"/>
      <c r="AB279" s="60"/>
    </row>
    <row r="280" spans="1:28">
      <c r="A280" s="37"/>
      <c r="B280" s="29"/>
      <c r="C280" s="39"/>
      <c r="D280" s="39"/>
      <c r="E280" s="39"/>
      <c r="F280" s="39"/>
      <c r="G280" s="39"/>
      <c r="H280" s="39"/>
      <c r="I280" s="39"/>
      <c r="J280" s="39"/>
      <c r="K280" s="39"/>
      <c r="L280" s="39"/>
      <c r="M280" s="39"/>
      <c r="N280" s="39"/>
      <c r="O280" s="39"/>
      <c r="S280" s="25"/>
      <c r="T280" s="25"/>
      <c r="U280" s="25"/>
      <c r="V280" s="25"/>
      <c r="W280" s="25"/>
      <c r="X280" s="25"/>
      <c r="Y280" s="25"/>
      <c r="Z280" s="25"/>
      <c r="AA280" s="25"/>
      <c r="AB280" s="25"/>
    </row>
    <row r="281" spans="1:28">
      <c r="A281" s="52"/>
      <c r="B281" s="175"/>
      <c r="C281" s="175"/>
      <c r="D281" s="175"/>
      <c r="E281" s="175"/>
      <c r="F281" s="175"/>
      <c r="G281" s="175"/>
      <c r="H281" s="175"/>
      <c r="I281" s="175"/>
      <c r="J281" s="175"/>
      <c r="K281" s="175"/>
      <c r="L281" s="175"/>
      <c r="M281" s="175"/>
      <c r="N281" s="175"/>
      <c r="O281" s="175"/>
      <c r="S281" s="25"/>
      <c r="T281" s="25"/>
      <c r="U281" s="25"/>
      <c r="V281" s="25"/>
      <c r="W281" s="25"/>
      <c r="X281" s="25"/>
      <c r="Y281" s="25"/>
      <c r="Z281" s="25"/>
      <c r="AA281" s="25"/>
      <c r="AB281" s="25"/>
    </row>
    <row r="282" spans="1:28">
      <c r="A282" s="37"/>
      <c r="B282" s="29"/>
      <c r="C282" s="38"/>
      <c r="D282" s="39"/>
      <c r="E282" s="39"/>
      <c r="F282" s="39"/>
      <c r="G282" s="39"/>
      <c r="H282" s="39"/>
      <c r="I282" s="39"/>
      <c r="J282" s="39"/>
      <c r="K282" s="39"/>
      <c r="L282" s="39"/>
      <c r="M282" s="39"/>
      <c r="N282" s="39"/>
      <c r="O282" s="39"/>
    </row>
    <row r="283" spans="1:28" s="31" customFormat="1">
      <c r="A283" s="37"/>
      <c r="B283" s="29"/>
      <c r="C283" s="38"/>
      <c r="D283" s="39"/>
      <c r="E283" s="39"/>
      <c r="F283" s="39"/>
      <c r="G283" s="39"/>
      <c r="H283" s="39"/>
      <c r="I283" s="39"/>
      <c r="J283" s="39"/>
      <c r="K283" s="39"/>
      <c r="L283" s="39"/>
      <c r="M283" s="39"/>
      <c r="N283" s="39"/>
      <c r="O283" s="39"/>
      <c r="S283" s="25"/>
      <c r="T283" s="25"/>
      <c r="U283" s="25"/>
      <c r="V283" s="25"/>
      <c r="W283" s="25"/>
      <c r="X283" s="25"/>
      <c r="Y283" s="25"/>
      <c r="Z283" s="25"/>
      <c r="AA283" s="25"/>
      <c r="AB283" s="25"/>
    </row>
    <row r="284" spans="1:28" s="43" customFormat="1">
      <c r="A284" s="37"/>
      <c r="B284" s="29"/>
      <c r="C284" s="38"/>
      <c r="D284" s="39"/>
      <c r="E284" s="39"/>
      <c r="F284" s="39"/>
      <c r="G284" s="39"/>
      <c r="H284" s="39"/>
      <c r="I284" s="39"/>
      <c r="J284" s="39"/>
      <c r="K284" s="39"/>
      <c r="L284" s="39"/>
      <c r="M284" s="39"/>
      <c r="N284" s="39"/>
      <c r="O284" s="39"/>
      <c r="S284" s="6"/>
      <c r="T284" s="6"/>
      <c r="U284" s="6"/>
      <c r="V284" s="6"/>
      <c r="W284" s="6"/>
      <c r="X284" s="6"/>
      <c r="Y284" s="6"/>
      <c r="Z284" s="6"/>
      <c r="AA284" s="6"/>
      <c r="AB284" s="6"/>
    </row>
    <row r="285" spans="1:28" s="60" customFormat="1">
      <c r="A285" s="37"/>
      <c r="B285" s="29"/>
      <c r="C285" s="38"/>
      <c r="D285" s="39"/>
      <c r="E285" s="39"/>
      <c r="F285" s="39"/>
      <c r="G285" s="39"/>
      <c r="H285" s="39"/>
      <c r="I285" s="39"/>
      <c r="J285" s="39"/>
      <c r="K285" s="39"/>
      <c r="L285" s="39"/>
      <c r="M285" s="39"/>
      <c r="N285" s="39"/>
      <c r="O285" s="39"/>
      <c r="P285" s="62"/>
      <c r="S285" s="6"/>
      <c r="T285" s="6"/>
      <c r="U285" s="6"/>
      <c r="V285" s="6"/>
      <c r="W285" s="6"/>
      <c r="X285" s="6"/>
      <c r="Y285" s="6"/>
      <c r="Z285" s="6"/>
      <c r="AA285" s="6"/>
      <c r="AB285" s="6"/>
    </row>
    <row r="286" spans="1:28" s="25" customFormat="1">
      <c r="A286" s="37"/>
      <c r="B286" s="29"/>
      <c r="C286" s="38"/>
      <c r="D286" s="39"/>
      <c r="E286" s="39"/>
      <c r="F286" s="39"/>
      <c r="G286" s="39"/>
      <c r="H286" s="39"/>
      <c r="I286" s="39"/>
      <c r="J286" s="39"/>
      <c r="K286" s="39"/>
      <c r="L286" s="39"/>
      <c r="M286" s="39"/>
      <c r="N286" s="39"/>
      <c r="O286" s="39"/>
      <c r="P286" s="45"/>
      <c r="S286" s="6"/>
      <c r="T286" s="31"/>
      <c r="U286" s="31"/>
      <c r="V286" s="31"/>
      <c r="W286" s="31"/>
      <c r="X286" s="31"/>
      <c r="Y286" s="31"/>
      <c r="Z286" s="31"/>
      <c r="AA286" s="31"/>
      <c r="AB286" s="31"/>
    </row>
    <row r="287" spans="1:28">
      <c r="A287" s="37"/>
      <c r="B287" s="29"/>
      <c r="C287" s="38"/>
      <c r="D287" s="39"/>
      <c r="E287" s="39"/>
      <c r="F287" s="39"/>
      <c r="G287" s="39"/>
      <c r="H287" s="39"/>
      <c r="I287" s="39"/>
      <c r="J287" s="39"/>
      <c r="K287" s="39"/>
      <c r="L287" s="39"/>
      <c r="M287" s="39"/>
      <c r="N287" s="39"/>
      <c r="O287" s="39"/>
      <c r="S287" s="31"/>
      <c r="T287" s="43"/>
      <c r="U287" s="43"/>
      <c r="V287" s="43"/>
      <c r="W287" s="43"/>
      <c r="X287" s="43"/>
      <c r="Y287" s="43"/>
      <c r="Z287" s="43"/>
      <c r="AA287" s="43"/>
      <c r="AB287" s="43"/>
    </row>
    <row r="288" spans="1:28" s="43" customFormat="1">
      <c r="A288" s="160" t="s">
        <v>65</v>
      </c>
      <c r="B288" s="160"/>
      <c r="C288" s="160"/>
      <c r="D288" s="160"/>
      <c r="E288" s="160"/>
      <c r="F288" s="160"/>
      <c r="G288" s="160"/>
      <c r="H288" s="160"/>
      <c r="I288" s="160"/>
      <c r="J288" s="160"/>
      <c r="K288" s="160"/>
      <c r="L288" s="160"/>
      <c r="M288" s="160"/>
      <c r="N288" s="160"/>
      <c r="O288" s="160"/>
      <c r="T288" s="6"/>
      <c r="U288" s="6"/>
      <c r="V288" s="6"/>
      <c r="W288" s="6"/>
      <c r="X288" s="6"/>
      <c r="Y288" s="6"/>
      <c r="Z288" s="6"/>
      <c r="AA288" s="6"/>
      <c r="AB288" s="6"/>
    </row>
    <row r="289" spans="1:28">
      <c r="A289" s="162" t="s">
        <v>1</v>
      </c>
      <c r="B289" s="180" t="s">
        <v>2</v>
      </c>
      <c r="C289" s="180" t="s">
        <v>3</v>
      </c>
      <c r="D289" s="179" t="s">
        <v>4</v>
      </c>
      <c r="E289" s="179"/>
      <c r="F289" s="179"/>
      <c r="G289" s="180" t="s">
        <v>5</v>
      </c>
      <c r="H289" s="179" t="s">
        <v>6</v>
      </c>
      <c r="I289" s="179"/>
      <c r="J289" s="179"/>
      <c r="K289" s="179"/>
      <c r="L289" s="191" t="s">
        <v>7</v>
      </c>
      <c r="M289" s="192"/>
      <c r="N289" s="192"/>
      <c r="O289" s="193"/>
      <c r="S289" s="9"/>
      <c r="T289" s="9"/>
      <c r="U289" s="161" t="s">
        <v>37</v>
      </c>
      <c r="V289" s="161"/>
      <c r="W289" s="161"/>
      <c r="X289" s="161"/>
      <c r="Y289" s="161"/>
      <c r="Z289" s="11"/>
      <c r="AA289" s="11"/>
      <c r="AB289" s="11"/>
    </row>
    <row r="290" spans="1:28">
      <c r="A290" s="162"/>
      <c r="B290" s="180"/>
      <c r="C290" s="180"/>
      <c r="D290" s="58" t="s">
        <v>8</v>
      </c>
      <c r="E290" s="58" t="s">
        <v>9</v>
      </c>
      <c r="F290" s="58" t="s">
        <v>10</v>
      </c>
      <c r="G290" s="180"/>
      <c r="H290" s="64" t="s">
        <v>11</v>
      </c>
      <c r="I290" s="64" t="s">
        <v>12</v>
      </c>
      <c r="J290" s="64" t="s">
        <v>13</v>
      </c>
      <c r="K290" s="64" t="s">
        <v>14</v>
      </c>
      <c r="L290" s="64" t="s">
        <v>15</v>
      </c>
      <c r="M290" s="64" t="s">
        <v>16</v>
      </c>
      <c r="N290" s="64" t="s">
        <v>17</v>
      </c>
      <c r="O290" s="64" t="s">
        <v>18</v>
      </c>
    </row>
    <row r="291" spans="1:28" s="31" customFormat="1">
      <c r="A291" s="44"/>
      <c r="B291" s="170" t="s">
        <v>19</v>
      </c>
      <c r="C291" s="171"/>
      <c r="D291" s="171"/>
      <c r="E291" s="171"/>
      <c r="F291" s="171"/>
      <c r="G291" s="171"/>
      <c r="H291" s="171"/>
      <c r="I291" s="171"/>
      <c r="J291" s="171"/>
      <c r="K291" s="171"/>
      <c r="L291" s="171"/>
      <c r="M291" s="171"/>
      <c r="N291" s="171"/>
      <c r="O291" s="172"/>
      <c r="S291" s="6"/>
      <c r="T291" s="6"/>
      <c r="U291" s="6"/>
      <c r="V291" s="6"/>
      <c r="W291" s="6"/>
      <c r="X291" s="6"/>
      <c r="Y291" s="6"/>
      <c r="Z291" s="6"/>
      <c r="AA291" s="6"/>
      <c r="AB291" s="6"/>
    </row>
    <row r="292" spans="1:28" s="31" customFormat="1">
      <c r="A292" s="19">
        <v>520</v>
      </c>
      <c r="B292" s="22" t="s">
        <v>49</v>
      </c>
      <c r="C292" s="21">
        <v>200</v>
      </c>
      <c r="D292" s="22">
        <v>3.9</v>
      </c>
      <c r="E292" s="22">
        <v>8.1999999999999993</v>
      </c>
      <c r="F292" s="22">
        <v>7.5</v>
      </c>
      <c r="G292" s="22">
        <v>160.69999999999999</v>
      </c>
      <c r="H292" s="22">
        <v>0.02</v>
      </c>
      <c r="I292" s="22">
        <v>0.34</v>
      </c>
      <c r="J292" s="22">
        <v>14.9</v>
      </c>
      <c r="K292" s="22">
        <v>0</v>
      </c>
      <c r="L292" s="22">
        <v>22.32</v>
      </c>
      <c r="M292" s="22">
        <v>53.9</v>
      </c>
      <c r="N292" s="22">
        <v>137.80000000000001</v>
      </c>
      <c r="O292" s="22">
        <v>1.52</v>
      </c>
      <c r="S292" s="6"/>
      <c r="T292" s="6"/>
      <c r="U292" s="6"/>
      <c r="V292" s="6"/>
      <c r="W292" s="6"/>
      <c r="X292" s="6"/>
      <c r="Y292" s="6"/>
      <c r="Z292" s="6"/>
      <c r="AA292" s="6"/>
      <c r="AB292" s="6"/>
    </row>
    <row r="293" spans="1:28" s="31" customFormat="1">
      <c r="A293" s="19">
        <v>41</v>
      </c>
      <c r="B293" s="22" t="s">
        <v>61</v>
      </c>
      <c r="C293" s="21">
        <v>10</v>
      </c>
      <c r="D293" s="22">
        <v>0.05</v>
      </c>
      <c r="E293" s="22">
        <v>8.1999999999999993</v>
      </c>
      <c r="F293" s="22">
        <v>0.08</v>
      </c>
      <c r="G293" s="22">
        <v>75</v>
      </c>
      <c r="H293" s="22">
        <v>0.05</v>
      </c>
      <c r="I293" s="22">
        <v>0</v>
      </c>
      <c r="J293" s="22">
        <v>0</v>
      </c>
      <c r="K293" s="22">
        <v>0.82</v>
      </c>
      <c r="L293" s="22">
        <v>2.2000000000000002</v>
      </c>
      <c r="M293" s="22">
        <v>0.3</v>
      </c>
      <c r="N293" s="22">
        <v>1.9</v>
      </c>
      <c r="O293" s="22">
        <v>0.02</v>
      </c>
      <c r="S293" s="6"/>
      <c r="T293" s="6"/>
      <c r="U293" s="6"/>
      <c r="V293" s="6"/>
      <c r="W293" s="6"/>
      <c r="X293" s="6"/>
      <c r="Y293" s="6"/>
      <c r="Z293" s="6"/>
      <c r="AA293" s="6"/>
      <c r="AB293" s="6"/>
    </row>
    <row r="294" spans="1:28">
      <c r="A294" s="19">
        <v>42</v>
      </c>
      <c r="B294" s="22" t="s">
        <v>21</v>
      </c>
      <c r="C294" s="21">
        <v>20</v>
      </c>
      <c r="D294" s="22">
        <v>4.5999999999999996</v>
      </c>
      <c r="E294" s="22">
        <v>6</v>
      </c>
      <c r="F294" s="22">
        <v>1.1000000000000001</v>
      </c>
      <c r="G294" s="22">
        <v>74</v>
      </c>
      <c r="H294" s="22">
        <v>0.03</v>
      </c>
      <c r="I294" s="22">
        <v>0</v>
      </c>
      <c r="J294" s="22">
        <v>0.1</v>
      </c>
      <c r="K294" s="22">
        <v>0</v>
      </c>
      <c r="L294" s="22">
        <v>120</v>
      </c>
      <c r="M294" s="22">
        <v>5.4</v>
      </c>
      <c r="N294" s="22">
        <v>76.8</v>
      </c>
      <c r="O294" s="22">
        <v>0.1</v>
      </c>
    </row>
    <row r="295" spans="1:28">
      <c r="A295" s="19">
        <v>1167</v>
      </c>
      <c r="B295" s="22" t="s">
        <v>22</v>
      </c>
      <c r="C295" s="26" t="s">
        <v>23</v>
      </c>
      <c r="D295" s="22">
        <v>0.2</v>
      </c>
      <c r="E295" s="22">
        <v>0.05</v>
      </c>
      <c r="F295" s="22">
        <v>15.01</v>
      </c>
      <c r="G295" s="22">
        <v>61.3</v>
      </c>
      <c r="H295" s="22">
        <v>0.03</v>
      </c>
      <c r="I295" s="22">
        <v>0</v>
      </c>
      <c r="J295" s="22">
        <v>0.03</v>
      </c>
      <c r="K295" s="22">
        <v>0</v>
      </c>
      <c r="L295" s="22">
        <v>9.67</v>
      </c>
      <c r="M295" s="22">
        <v>3.29</v>
      </c>
      <c r="N295" s="22">
        <v>0.04</v>
      </c>
      <c r="O295" s="22">
        <v>0.04</v>
      </c>
    </row>
    <row r="296" spans="1:28">
      <c r="A296" s="19"/>
      <c r="B296" s="22" t="s">
        <v>24</v>
      </c>
      <c r="C296" s="21">
        <v>100</v>
      </c>
      <c r="D296" s="22">
        <v>7.5</v>
      </c>
      <c r="E296" s="22">
        <v>2.9</v>
      </c>
      <c r="F296" s="22">
        <v>51.4</v>
      </c>
      <c r="G296" s="22">
        <v>262</v>
      </c>
      <c r="H296" s="22">
        <v>0</v>
      </c>
      <c r="I296" s="22">
        <v>0.09</v>
      </c>
      <c r="J296" s="22">
        <v>0</v>
      </c>
      <c r="K296" s="22">
        <v>0</v>
      </c>
      <c r="L296" s="22">
        <v>16</v>
      </c>
      <c r="M296" s="22">
        <v>22.4</v>
      </c>
      <c r="N296" s="22">
        <v>55.04</v>
      </c>
      <c r="O296" s="22">
        <v>1.02</v>
      </c>
    </row>
    <row r="297" spans="1:28">
      <c r="A297" s="19"/>
      <c r="B297" s="22" t="s">
        <v>25</v>
      </c>
      <c r="C297" s="22"/>
      <c r="D297" s="22">
        <f t="shared" ref="D297:O297" si="28">SUM(D292:D296)</f>
        <v>16.25</v>
      </c>
      <c r="E297" s="22">
        <f t="shared" si="28"/>
        <v>25.349999999999998</v>
      </c>
      <c r="F297" s="22">
        <f t="shared" si="28"/>
        <v>75.09</v>
      </c>
      <c r="G297" s="22">
        <f t="shared" si="28"/>
        <v>633</v>
      </c>
      <c r="H297" s="22">
        <f t="shared" si="28"/>
        <v>0.13</v>
      </c>
      <c r="I297" s="22">
        <f t="shared" si="28"/>
        <v>0.43000000000000005</v>
      </c>
      <c r="J297" s="22">
        <f t="shared" si="28"/>
        <v>15.03</v>
      </c>
      <c r="K297" s="22">
        <f t="shared" si="28"/>
        <v>0.82</v>
      </c>
      <c r="L297" s="22">
        <f t="shared" si="28"/>
        <v>170.19</v>
      </c>
      <c r="M297" s="22">
        <f t="shared" si="28"/>
        <v>85.289999999999992</v>
      </c>
      <c r="N297" s="22">
        <f t="shared" si="28"/>
        <v>271.58</v>
      </c>
      <c r="O297" s="22">
        <f t="shared" si="28"/>
        <v>2.7</v>
      </c>
    </row>
    <row r="298" spans="1:28">
      <c r="A298" s="44"/>
      <c r="B298" s="170" t="s">
        <v>26</v>
      </c>
      <c r="C298" s="171"/>
      <c r="D298" s="171"/>
      <c r="E298" s="171"/>
      <c r="F298" s="171"/>
      <c r="G298" s="171"/>
      <c r="H298" s="171"/>
      <c r="I298" s="171"/>
      <c r="J298" s="171"/>
      <c r="K298" s="171"/>
      <c r="L298" s="171"/>
      <c r="M298" s="171"/>
      <c r="N298" s="171"/>
      <c r="O298" s="172"/>
    </row>
    <row r="299" spans="1:28" ht="28.2">
      <c r="A299" s="61">
        <v>133</v>
      </c>
      <c r="B299" s="157" t="s">
        <v>116</v>
      </c>
      <c r="C299" s="128">
        <v>100</v>
      </c>
      <c r="D299" s="129">
        <v>2.5</v>
      </c>
      <c r="E299" s="129">
        <v>5.7</v>
      </c>
      <c r="F299" s="129">
        <v>12.6</v>
      </c>
      <c r="G299" s="129">
        <v>84</v>
      </c>
      <c r="H299" s="129">
        <v>0</v>
      </c>
      <c r="I299" s="129">
        <v>0.75</v>
      </c>
      <c r="J299" s="129">
        <v>29.37</v>
      </c>
      <c r="K299" s="129">
        <v>4.7699999999999996</v>
      </c>
      <c r="L299" s="129">
        <v>25.59</v>
      </c>
      <c r="M299" s="129">
        <v>25.32</v>
      </c>
      <c r="N299" s="129">
        <v>33.6</v>
      </c>
      <c r="O299" s="129">
        <v>1.1599999999999999</v>
      </c>
    </row>
    <row r="300" spans="1:28">
      <c r="A300" s="184">
        <v>317</v>
      </c>
      <c r="B300" s="186" t="s">
        <v>57</v>
      </c>
      <c r="C300" s="188" t="s">
        <v>58</v>
      </c>
      <c r="D300" s="182">
        <v>6.2</v>
      </c>
      <c r="E300" s="182">
        <v>7</v>
      </c>
      <c r="F300" s="182">
        <v>13.6</v>
      </c>
      <c r="G300" s="182">
        <v>142.6</v>
      </c>
      <c r="H300" s="182">
        <v>0.3</v>
      </c>
      <c r="I300" s="182">
        <v>0.1</v>
      </c>
      <c r="J300" s="182">
        <v>5.0999999999999996</v>
      </c>
      <c r="K300" s="182">
        <v>0</v>
      </c>
      <c r="L300" s="182">
        <v>62.8</v>
      </c>
      <c r="M300" s="182">
        <v>5.4</v>
      </c>
      <c r="N300" s="182">
        <v>29.8</v>
      </c>
      <c r="O300" s="182">
        <v>1.6</v>
      </c>
    </row>
    <row r="301" spans="1:28">
      <c r="A301" s="185"/>
      <c r="B301" s="187"/>
      <c r="C301" s="189"/>
      <c r="D301" s="183"/>
      <c r="E301" s="183"/>
      <c r="F301" s="183"/>
      <c r="G301" s="183"/>
      <c r="H301" s="183"/>
      <c r="I301" s="183"/>
      <c r="J301" s="183"/>
      <c r="K301" s="183"/>
      <c r="L301" s="183"/>
      <c r="M301" s="183"/>
      <c r="N301" s="183"/>
      <c r="O301" s="183"/>
    </row>
    <row r="302" spans="1:28">
      <c r="A302" s="19">
        <v>795</v>
      </c>
      <c r="B302" s="22" t="s">
        <v>92</v>
      </c>
      <c r="C302" s="21">
        <v>90</v>
      </c>
      <c r="D302" s="22">
        <v>10.3</v>
      </c>
      <c r="E302" s="22">
        <v>8.1</v>
      </c>
      <c r="F302" s="22">
        <v>9.36</v>
      </c>
      <c r="G302" s="22">
        <v>193</v>
      </c>
      <c r="H302" s="22">
        <v>0</v>
      </c>
      <c r="I302" s="22">
        <v>0.11</v>
      </c>
      <c r="J302" s="22">
        <v>0</v>
      </c>
      <c r="K302" s="22">
        <v>0</v>
      </c>
      <c r="L302" s="22">
        <v>31.2</v>
      </c>
      <c r="M302" s="22">
        <v>22.64</v>
      </c>
      <c r="N302" s="22">
        <v>123</v>
      </c>
      <c r="O302" s="22">
        <v>1.86</v>
      </c>
    </row>
    <row r="303" spans="1:28">
      <c r="A303" s="19">
        <v>897</v>
      </c>
      <c r="B303" s="22" t="s">
        <v>50</v>
      </c>
      <c r="C303" s="21">
        <v>200</v>
      </c>
      <c r="D303" s="22">
        <v>5</v>
      </c>
      <c r="E303" s="22">
        <v>7.5</v>
      </c>
      <c r="F303" s="22">
        <v>74</v>
      </c>
      <c r="G303" s="22">
        <v>210</v>
      </c>
      <c r="H303" s="22">
        <v>0</v>
      </c>
      <c r="I303" s="22">
        <v>0.89</v>
      </c>
      <c r="J303" s="22">
        <v>0</v>
      </c>
      <c r="K303" s="22">
        <v>0</v>
      </c>
      <c r="L303" s="22">
        <v>32</v>
      </c>
      <c r="M303" s="22">
        <v>28.44</v>
      </c>
      <c r="N303" s="22">
        <v>154.66999999999999</v>
      </c>
      <c r="O303" s="22">
        <v>2.13</v>
      </c>
    </row>
    <row r="304" spans="1:28">
      <c r="A304" s="19">
        <v>1168</v>
      </c>
      <c r="B304" s="150" t="s">
        <v>84</v>
      </c>
      <c r="C304" s="151">
        <v>200</v>
      </c>
      <c r="D304" s="151">
        <v>1</v>
      </c>
      <c r="E304" s="151">
        <v>0</v>
      </c>
      <c r="F304" s="151">
        <v>13.4</v>
      </c>
      <c r="G304" s="151">
        <v>94</v>
      </c>
      <c r="H304" s="152">
        <v>0.02</v>
      </c>
      <c r="I304" s="152">
        <v>4</v>
      </c>
      <c r="J304" s="152">
        <v>0</v>
      </c>
      <c r="K304" s="22">
        <v>1</v>
      </c>
      <c r="L304" s="152">
        <v>16</v>
      </c>
      <c r="M304" s="152">
        <v>10</v>
      </c>
      <c r="N304" s="152">
        <v>18</v>
      </c>
      <c r="O304" s="152">
        <v>0.4</v>
      </c>
    </row>
    <row r="305" spans="1:16">
      <c r="A305" s="19"/>
      <c r="B305" s="22" t="s">
        <v>33</v>
      </c>
      <c r="C305" s="21">
        <v>100</v>
      </c>
      <c r="D305" s="22">
        <v>0.4</v>
      </c>
      <c r="E305" s="22">
        <v>0.4</v>
      </c>
      <c r="F305" s="22">
        <v>9.8000000000000007</v>
      </c>
      <c r="G305" s="22">
        <v>44</v>
      </c>
      <c r="H305" s="22">
        <v>0.09</v>
      </c>
      <c r="I305" s="22">
        <v>0.04</v>
      </c>
      <c r="J305" s="22">
        <v>40</v>
      </c>
      <c r="K305" s="22">
        <v>0</v>
      </c>
      <c r="L305" s="22">
        <v>20</v>
      </c>
      <c r="M305" s="22">
        <v>0</v>
      </c>
      <c r="N305" s="22">
        <v>12</v>
      </c>
      <c r="O305" s="111">
        <v>4</v>
      </c>
    </row>
    <row r="306" spans="1:16" ht="28.2">
      <c r="A306" s="19"/>
      <c r="B306" s="146" t="s">
        <v>101</v>
      </c>
      <c r="C306" s="21">
        <v>60</v>
      </c>
      <c r="D306" s="22">
        <v>4.2</v>
      </c>
      <c r="E306" s="22">
        <v>1</v>
      </c>
      <c r="F306" s="22">
        <v>16</v>
      </c>
      <c r="G306" s="22">
        <v>107</v>
      </c>
      <c r="H306" s="22">
        <v>0</v>
      </c>
      <c r="I306" s="22">
        <v>0.06</v>
      </c>
      <c r="J306" s="22">
        <v>0</v>
      </c>
      <c r="K306" s="22">
        <v>7.0000000000000001E-3</v>
      </c>
      <c r="L306" s="22">
        <v>14.7</v>
      </c>
      <c r="M306" s="22">
        <v>13.3</v>
      </c>
      <c r="N306" s="22">
        <v>60.9</v>
      </c>
      <c r="O306" s="22">
        <v>1.4</v>
      </c>
    </row>
    <row r="307" spans="1:16">
      <c r="A307" s="19"/>
      <c r="B307" s="22" t="s">
        <v>25</v>
      </c>
      <c r="C307" s="22"/>
      <c r="D307" s="22">
        <f t="shared" ref="D307:O307" si="29">SUM(D299:D306)</f>
        <v>29.599999999999998</v>
      </c>
      <c r="E307" s="22">
        <f t="shared" si="29"/>
        <v>29.699999999999996</v>
      </c>
      <c r="F307" s="22">
        <f t="shared" si="29"/>
        <v>148.76000000000002</v>
      </c>
      <c r="G307" s="22">
        <f t="shared" si="29"/>
        <v>874.6</v>
      </c>
      <c r="H307" s="22">
        <f t="shared" si="29"/>
        <v>0.41000000000000003</v>
      </c>
      <c r="I307" s="22">
        <f t="shared" si="29"/>
        <v>5.9499999999999993</v>
      </c>
      <c r="J307" s="22">
        <f t="shared" si="29"/>
        <v>74.47</v>
      </c>
      <c r="K307" s="22">
        <f t="shared" si="29"/>
        <v>5.7769999999999992</v>
      </c>
      <c r="L307" s="22">
        <f t="shared" si="29"/>
        <v>202.29</v>
      </c>
      <c r="M307" s="22">
        <f t="shared" si="29"/>
        <v>105.1</v>
      </c>
      <c r="N307" s="22">
        <f t="shared" si="29"/>
        <v>431.96999999999997</v>
      </c>
      <c r="O307" s="22">
        <f t="shared" si="29"/>
        <v>12.55</v>
      </c>
    </row>
    <row r="308" spans="1:16" s="66" customFormat="1">
      <c r="A308" s="119"/>
      <c r="B308" s="34" t="s">
        <v>25</v>
      </c>
      <c r="C308" s="36"/>
      <c r="D308" s="120">
        <f>D297+D307</f>
        <v>45.849999999999994</v>
      </c>
      <c r="E308" s="120">
        <f t="shared" ref="E308:O308" si="30">E297+E307</f>
        <v>55.05</v>
      </c>
      <c r="F308" s="120">
        <f t="shared" si="30"/>
        <v>223.85000000000002</v>
      </c>
      <c r="G308" s="120">
        <f t="shared" si="30"/>
        <v>1507.6</v>
      </c>
      <c r="H308" s="120">
        <f t="shared" si="30"/>
        <v>0.54</v>
      </c>
      <c r="I308" s="120">
        <f t="shared" si="30"/>
        <v>6.379999999999999</v>
      </c>
      <c r="J308" s="120">
        <f t="shared" si="30"/>
        <v>89.5</v>
      </c>
      <c r="K308" s="120">
        <f t="shared" si="30"/>
        <v>6.5969999999999995</v>
      </c>
      <c r="L308" s="120">
        <f t="shared" si="30"/>
        <v>372.48</v>
      </c>
      <c r="M308" s="120">
        <f t="shared" si="30"/>
        <v>190.39</v>
      </c>
      <c r="N308" s="120">
        <f t="shared" si="30"/>
        <v>703.55</v>
      </c>
      <c r="O308" s="120">
        <f t="shared" si="30"/>
        <v>15.25</v>
      </c>
      <c r="P308" s="65"/>
    </row>
    <row r="309" spans="1:16">
      <c r="A309" s="19"/>
      <c r="B309" s="20"/>
      <c r="C309" s="22"/>
      <c r="D309" s="22"/>
      <c r="E309" s="22"/>
      <c r="F309" s="22"/>
      <c r="G309" s="22"/>
      <c r="H309" s="22"/>
      <c r="I309" s="22"/>
      <c r="J309" s="22"/>
      <c r="K309" s="22"/>
      <c r="L309" s="22"/>
      <c r="M309" s="22"/>
      <c r="N309" s="22"/>
      <c r="O309" s="22"/>
    </row>
    <row r="310" spans="1:16">
      <c r="A310" s="37"/>
      <c r="B310" s="20"/>
      <c r="C310" s="22"/>
      <c r="D310" s="22"/>
      <c r="E310" s="22"/>
      <c r="F310" s="22"/>
      <c r="G310" s="22"/>
      <c r="H310" s="22"/>
      <c r="I310" s="22"/>
      <c r="J310" s="22"/>
      <c r="K310" s="22"/>
      <c r="L310" s="22"/>
      <c r="M310" s="22"/>
      <c r="N310" s="22"/>
      <c r="O310" s="22"/>
    </row>
    <row r="311" spans="1:16" ht="21" customHeight="1">
      <c r="A311" s="37"/>
      <c r="B311" s="29"/>
      <c r="C311" s="39"/>
      <c r="D311" s="39"/>
      <c r="E311" s="39"/>
      <c r="F311" s="39"/>
      <c r="G311" s="39"/>
      <c r="H311" s="39"/>
      <c r="I311" s="39"/>
      <c r="J311" s="39"/>
      <c r="K311" s="39"/>
      <c r="L311" s="39"/>
      <c r="M311" s="39"/>
      <c r="N311" s="39"/>
      <c r="O311" s="39"/>
    </row>
    <row r="312" spans="1:16" ht="21" customHeight="1">
      <c r="A312" s="37"/>
      <c r="B312" s="29"/>
      <c r="C312" s="39"/>
      <c r="D312" s="39"/>
      <c r="E312" s="39"/>
      <c r="F312" s="39"/>
      <c r="G312" s="39"/>
      <c r="H312" s="39"/>
      <c r="I312" s="39"/>
      <c r="J312" s="39"/>
      <c r="K312" s="39"/>
      <c r="L312" s="39"/>
      <c r="M312" s="39"/>
      <c r="N312" s="39"/>
      <c r="O312" s="39"/>
    </row>
    <row r="313" spans="1:16" ht="21" customHeight="1">
      <c r="A313" s="37"/>
      <c r="B313" s="29"/>
      <c r="C313" s="39"/>
      <c r="D313" s="39"/>
      <c r="E313" s="39"/>
      <c r="F313" s="39"/>
      <c r="G313" s="39"/>
      <c r="H313" s="39"/>
      <c r="I313" s="39"/>
      <c r="J313" s="39"/>
      <c r="K313" s="39"/>
      <c r="L313" s="39"/>
      <c r="M313" s="39"/>
      <c r="N313" s="39"/>
      <c r="O313" s="39"/>
    </row>
    <row r="314" spans="1:16" ht="21" customHeight="1">
      <c r="A314" s="37"/>
      <c r="B314" s="29"/>
      <c r="C314" s="39"/>
      <c r="D314" s="39"/>
      <c r="E314" s="39"/>
      <c r="F314" s="39"/>
      <c r="G314" s="39"/>
      <c r="H314" s="39"/>
      <c r="I314" s="39"/>
      <c r="J314" s="39"/>
      <c r="K314" s="39"/>
      <c r="L314" s="39"/>
      <c r="M314" s="39"/>
      <c r="N314" s="39"/>
      <c r="O314" s="39"/>
    </row>
    <row r="315" spans="1:16" ht="21" customHeight="1">
      <c r="A315" s="37"/>
      <c r="B315" s="29"/>
      <c r="C315" s="39"/>
      <c r="D315" s="39"/>
      <c r="E315" s="39"/>
      <c r="F315" s="39"/>
      <c r="G315" s="39"/>
      <c r="H315" s="39"/>
      <c r="I315" s="39"/>
      <c r="J315" s="39"/>
      <c r="K315" s="39"/>
      <c r="L315" s="39"/>
      <c r="M315" s="39"/>
      <c r="N315" s="39"/>
      <c r="O315" s="39"/>
    </row>
    <row r="316" spans="1:16" ht="21" customHeight="1">
      <c r="A316" s="37"/>
      <c r="B316" s="29"/>
      <c r="C316" s="39"/>
      <c r="D316" s="39"/>
      <c r="E316" s="39"/>
      <c r="F316" s="39"/>
      <c r="G316" s="39"/>
      <c r="H316" s="39"/>
      <c r="I316" s="39"/>
      <c r="J316" s="39"/>
      <c r="K316" s="39"/>
      <c r="L316" s="39"/>
      <c r="M316" s="39"/>
      <c r="N316" s="39"/>
      <c r="O316" s="39"/>
    </row>
    <row r="317" spans="1:16">
      <c r="A317" s="37"/>
      <c r="B317" s="29"/>
      <c r="C317" s="39"/>
      <c r="D317" s="39"/>
      <c r="E317" s="39"/>
      <c r="F317" s="39"/>
      <c r="G317" s="39"/>
      <c r="H317" s="39"/>
      <c r="I317" s="39"/>
      <c r="J317" s="39"/>
      <c r="K317" s="39"/>
      <c r="L317" s="39"/>
      <c r="M317" s="39"/>
      <c r="N317" s="39"/>
      <c r="O317" s="39"/>
    </row>
    <row r="318" spans="1:16" ht="17.399999999999999">
      <c r="A318" s="176"/>
      <c r="B318" s="176"/>
      <c r="C318" s="176"/>
      <c r="D318" s="176"/>
      <c r="E318" s="176"/>
      <c r="F318" s="176"/>
      <c r="G318" s="176"/>
      <c r="H318" s="176"/>
      <c r="I318" s="176"/>
      <c r="J318" s="176"/>
      <c r="K318" s="176"/>
      <c r="L318" s="176"/>
      <c r="M318" s="176"/>
      <c r="N318" s="176"/>
      <c r="O318" s="176"/>
    </row>
    <row r="319" spans="1:16">
      <c r="A319" s="177" t="s">
        <v>93</v>
      </c>
      <c r="B319" s="177"/>
      <c r="C319" s="177"/>
      <c r="D319" s="177"/>
      <c r="E319" s="177"/>
      <c r="F319" s="177"/>
      <c r="G319" s="177"/>
      <c r="H319" s="177"/>
      <c r="I319" s="177"/>
      <c r="J319" s="177"/>
      <c r="K319" s="177"/>
      <c r="L319" s="177"/>
      <c r="M319" s="177"/>
      <c r="N319" s="177"/>
      <c r="O319" s="177"/>
    </row>
    <row r="320" spans="1:16" ht="14.7" customHeight="1">
      <c r="A320" s="162" t="s">
        <v>1</v>
      </c>
      <c r="B320" s="178" t="s">
        <v>2</v>
      </c>
      <c r="C320" s="178" t="s">
        <v>3</v>
      </c>
      <c r="D320" s="162" t="s">
        <v>4</v>
      </c>
      <c r="E320" s="162"/>
      <c r="F320" s="162"/>
      <c r="G320" s="178" t="s">
        <v>5</v>
      </c>
      <c r="H320" s="162" t="s">
        <v>6</v>
      </c>
      <c r="I320" s="162"/>
      <c r="J320" s="162"/>
      <c r="K320" s="162"/>
      <c r="L320" s="162" t="s">
        <v>7</v>
      </c>
      <c r="M320" s="162"/>
      <c r="N320" s="162"/>
      <c r="O320" s="162"/>
    </row>
    <row r="321" spans="1:15">
      <c r="A321" s="162"/>
      <c r="B321" s="178"/>
      <c r="C321" s="178"/>
      <c r="D321" s="124" t="s">
        <v>8</v>
      </c>
      <c r="E321" s="124" t="s">
        <v>9</v>
      </c>
      <c r="F321" s="124" t="s">
        <v>10</v>
      </c>
      <c r="G321" s="178"/>
      <c r="H321" s="12" t="s">
        <v>11</v>
      </c>
      <c r="I321" s="12" t="s">
        <v>12</v>
      </c>
      <c r="J321" s="12" t="s">
        <v>13</v>
      </c>
      <c r="K321" s="12" t="s">
        <v>14</v>
      </c>
      <c r="L321" s="12" t="s">
        <v>15</v>
      </c>
      <c r="M321" s="12" t="s">
        <v>16</v>
      </c>
      <c r="N321" s="12" t="s">
        <v>17</v>
      </c>
      <c r="O321" s="12" t="s">
        <v>18</v>
      </c>
    </row>
    <row r="322" spans="1:15">
      <c r="A322" s="17"/>
      <c r="B322" s="165" t="s">
        <v>19</v>
      </c>
      <c r="C322" s="166"/>
      <c r="D322" s="166"/>
      <c r="E322" s="166"/>
      <c r="F322" s="166"/>
      <c r="G322" s="166"/>
      <c r="H322" s="166"/>
      <c r="I322" s="166"/>
      <c r="J322" s="166"/>
      <c r="K322" s="166"/>
      <c r="L322" s="166"/>
      <c r="M322" s="166"/>
      <c r="N322" s="166"/>
      <c r="O322" s="167"/>
    </row>
    <row r="323" spans="1:15">
      <c r="A323" s="19">
        <v>520</v>
      </c>
      <c r="B323" s="22" t="s">
        <v>20</v>
      </c>
      <c r="C323" s="21">
        <v>200</v>
      </c>
      <c r="D323" s="22">
        <v>5.0999999999999996</v>
      </c>
      <c r="E323" s="22">
        <v>5.0999999999999996</v>
      </c>
      <c r="F323" s="22">
        <v>31.84</v>
      </c>
      <c r="G323" s="22">
        <v>185.6</v>
      </c>
      <c r="H323" s="22">
        <v>0.06</v>
      </c>
      <c r="I323" s="22">
        <v>0.12</v>
      </c>
      <c r="J323" s="22">
        <v>1.22</v>
      </c>
      <c r="K323" s="22">
        <v>0.2</v>
      </c>
      <c r="L323" s="22">
        <v>125.2</v>
      </c>
      <c r="M323" s="22">
        <v>36.32</v>
      </c>
      <c r="N323" s="22">
        <v>152.66</v>
      </c>
      <c r="O323" s="22">
        <v>0.78</v>
      </c>
    </row>
    <row r="324" spans="1:15">
      <c r="A324" s="19">
        <v>1184</v>
      </c>
      <c r="B324" s="22" t="s">
        <v>34</v>
      </c>
      <c r="C324" s="21">
        <v>200</v>
      </c>
      <c r="D324" s="22">
        <v>3.8</v>
      </c>
      <c r="E324" s="22">
        <v>4</v>
      </c>
      <c r="F324" s="22">
        <v>15.8</v>
      </c>
      <c r="G324" s="22">
        <v>154</v>
      </c>
      <c r="H324" s="22">
        <v>0.08</v>
      </c>
      <c r="I324" s="22">
        <v>0.05</v>
      </c>
      <c r="J324" s="22">
        <v>2.2200000000000002</v>
      </c>
      <c r="K324" s="22">
        <v>0.05</v>
      </c>
      <c r="L324" s="22">
        <v>49.92</v>
      </c>
      <c r="M324" s="22">
        <v>0.7</v>
      </c>
      <c r="N324" s="22">
        <v>0</v>
      </c>
      <c r="O324" s="22">
        <v>0</v>
      </c>
    </row>
    <row r="325" spans="1:15">
      <c r="A325" s="19">
        <v>41</v>
      </c>
      <c r="B325" s="22" t="s">
        <v>61</v>
      </c>
      <c r="C325" s="21">
        <v>10</v>
      </c>
      <c r="D325" s="22">
        <v>0.05</v>
      </c>
      <c r="E325" s="22">
        <v>8.1999999999999993</v>
      </c>
      <c r="F325" s="22">
        <v>0.08</v>
      </c>
      <c r="G325" s="22">
        <v>75</v>
      </c>
      <c r="H325" s="22">
        <v>0.05</v>
      </c>
      <c r="I325" s="22">
        <v>0</v>
      </c>
      <c r="J325" s="22">
        <v>0</v>
      </c>
      <c r="K325" s="22">
        <v>0.82</v>
      </c>
      <c r="L325" s="22">
        <v>2.2000000000000002</v>
      </c>
      <c r="M325" s="22">
        <v>0.3</v>
      </c>
      <c r="N325" s="22">
        <v>1.9</v>
      </c>
      <c r="O325" s="22">
        <v>0.02</v>
      </c>
    </row>
    <row r="326" spans="1:15">
      <c r="A326" s="19"/>
      <c r="B326" s="22" t="s">
        <v>24</v>
      </c>
      <c r="C326" s="21">
        <v>100</v>
      </c>
      <c r="D326" s="22">
        <v>7.5</v>
      </c>
      <c r="E326" s="22">
        <v>2.9</v>
      </c>
      <c r="F326" s="22">
        <v>51.4</v>
      </c>
      <c r="G326" s="22">
        <v>262</v>
      </c>
      <c r="H326" s="22">
        <v>0</v>
      </c>
      <c r="I326" s="22">
        <v>0.09</v>
      </c>
      <c r="J326" s="22">
        <v>0</v>
      </c>
      <c r="K326" s="22">
        <v>0</v>
      </c>
      <c r="L326" s="22">
        <v>16</v>
      </c>
      <c r="M326" s="22">
        <v>22.4</v>
      </c>
      <c r="N326" s="22">
        <v>55.04</v>
      </c>
      <c r="O326" s="22">
        <v>1.02</v>
      </c>
    </row>
    <row r="327" spans="1:15">
      <c r="A327" s="19"/>
      <c r="B327" s="22" t="s">
        <v>25</v>
      </c>
      <c r="C327" s="22">
        <f>C323+C324+C325+C326</f>
        <v>510</v>
      </c>
      <c r="D327" s="22">
        <f t="shared" ref="D327:O327" si="31">D323+D324+D325+D326</f>
        <v>16.45</v>
      </c>
      <c r="E327" s="22">
        <f t="shared" si="31"/>
        <v>20.199999999999996</v>
      </c>
      <c r="F327" s="22">
        <f t="shared" si="31"/>
        <v>99.12</v>
      </c>
      <c r="G327" s="22">
        <f t="shared" si="31"/>
        <v>676.6</v>
      </c>
      <c r="H327" s="22">
        <f t="shared" si="31"/>
        <v>0.19</v>
      </c>
      <c r="I327" s="22">
        <f t="shared" si="31"/>
        <v>0.26</v>
      </c>
      <c r="J327" s="22">
        <f t="shared" si="31"/>
        <v>3.4400000000000004</v>
      </c>
      <c r="K327" s="22">
        <f t="shared" si="31"/>
        <v>1.0699999999999998</v>
      </c>
      <c r="L327" s="22">
        <f t="shared" si="31"/>
        <v>193.32</v>
      </c>
      <c r="M327" s="22">
        <f t="shared" si="31"/>
        <v>59.72</v>
      </c>
      <c r="N327" s="22">
        <f t="shared" si="31"/>
        <v>209.6</v>
      </c>
      <c r="O327" s="22">
        <f t="shared" si="31"/>
        <v>1.82</v>
      </c>
    </row>
    <row r="328" spans="1:15">
      <c r="A328" s="19"/>
      <c r="B328" s="170" t="s">
        <v>26</v>
      </c>
      <c r="C328" s="171"/>
      <c r="D328" s="171"/>
      <c r="E328" s="171"/>
      <c r="F328" s="171"/>
      <c r="G328" s="171"/>
      <c r="H328" s="171"/>
      <c r="I328" s="171"/>
      <c r="J328" s="171"/>
      <c r="K328" s="171"/>
      <c r="L328" s="171"/>
      <c r="M328" s="171"/>
      <c r="N328" s="171"/>
      <c r="O328" s="172"/>
    </row>
    <row r="329" spans="1:15">
      <c r="A329" s="19">
        <v>14</v>
      </c>
      <c r="B329" s="22" t="s">
        <v>97</v>
      </c>
      <c r="C329" s="21">
        <v>100</v>
      </c>
      <c r="D329" s="148">
        <v>1.1299999999999999</v>
      </c>
      <c r="E329" s="148">
        <v>6.19</v>
      </c>
      <c r="F329" s="148">
        <v>4.72</v>
      </c>
      <c r="G329" s="148">
        <v>79.099999999999994</v>
      </c>
      <c r="H329" s="22">
        <v>0.01</v>
      </c>
      <c r="I329" s="22">
        <v>0</v>
      </c>
      <c r="J329" s="22">
        <v>19.7</v>
      </c>
      <c r="K329" s="22">
        <v>2.44</v>
      </c>
      <c r="L329" s="22">
        <v>59.44</v>
      </c>
      <c r="M329" s="22">
        <v>27.53</v>
      </c>
      <c r="N329" s="22">
        <v>40.9</v>
      </c>
      <c r="O329" s="22">
        <v>0.79</v>
      </c>
    </row>
    <row r="330" spans="1:15">
      <c r="A330" s="19">
        <v>319</v>
      </c>
      <c r="B330" s="22" t="s">
        <v>27</v>
      </c>
      <c r="C330" s="21">
        <v>250</v>
      </c>
      <c r="D330" s="22">
        <v>6.8</v>
      </c>
      <c r="E330" s="22">
        <v>4.95</v>
      </c>
      <c r="F330" s="22">
        <v>18.899999999999999</v>
      </c>
      <c r="G330" s="22">
        <v>148.5</v>
      </c>
      <c r="H330" s="22">
        <v>0.09</v>
      </c>
      <c r="I330" s="22">
        <v>0.09</v>
      </c>
      <c r="J330" s="22">
        <v>3.35</v>
      </c>
      <c r="K330" s="22">
        <v>0.5</v>
      </c>
      <c r="L330" s="22">
        <v>1.1000000000000001</v>
      </c>
      <c r="M330" s="22">
        <v>0.62</v>
      </c>
      <c r="N330" s="22">
        <v>7.69</v>
      </c>
      <c r="O330" s="22">
        <v>6.02</v>
      </c>
    </row>
    <row r="331" spans="1:15">
      <c r="A331" s="19">
        <v>862</v>
      </c>
      <c r="B331" s="22" t="s">
        <v>107</v>
      </c>
      <c r="C331" s="21">
        <v>120</v>
      </c>
      <c r="D331" s="22">
        <v>19.7</v>
      </c>
      <c r="E331" s="22">
        <v>9.1</v>
      </c>
      <c r="F331" s="22">
        <v>19.100000000000001</v>
      </c>
      <c r="G331" s="22">
        <v>213.7</v>
      </c>
      <c r="H331" s="22">
        <v>0.08</v>
      </c>
      <c r="I331" s="22">
        <v>0.13</v>
      </c>
      <c r="J331" s="22">
        <v>0.96</v>
      </c>
      <c r="K331" s="22">
        <v>0.18</v>
      </c>
      <c r="L331" s="22">
        <v>139.1</v>
      </c>
      <c r="M331" s="22">
        <v>20.5</v>
      </c>
      <c r="N331" s="22">
        <v>351.07</v>
      </c>
      <c r="O331" s="22">
        <v>0.99</v>
      </c>
    </row>
    <row r="332" spans="1:15">
      <c r="A332" s="19">
        <v>903</v>
      </c>
      <c r="B332" s="22" t="s">
        <v>29</v>
      </c>
      <c r="C332" s="21">
        <v>150</v>
      </c>
      <c r="D332" s="22">
        <v>2.7</v>
      </c>
      <c r="E332" s="22">
        <v>4.68</v>
      </c>
      <c r="F332" s="22">
        <v>17.5</v>
      </c>
      <c r="G332" s="22">
        <v>123.3</v>
      </c>
      <c r="H332" s="22">
        <v>0.08</v>
      </c>
      <c r="I332" s="22">
        <v>0.6</v>
      </c>
      <c r="J332" s="22">
        <v>32.340000000000003</v>
      </c>
      <c r="K332" s="22">
        <v>0.5</v>
      </c>
      <c r="L332" s="22">
        <v>82.6</v>
      </c>
      <c r="M332" s="22">
        <v>42.32</v>
      </c>
      <c r="N332" s="22">
        <v>197.8</v>
      </c>
      <c r="O332" s="22">
        <v>0</v>
      </c>
    </row>
    <row r="333" spans="1:15">
      <c r="A333" s="19">
        <v>1168</v>
      </c>
      <c r="B333" s="150" t="s">
        <v>84</v>
      </c>
      <c r="C333" s="151">
        <v>200</v>
      </c>
      <c r="D333" s="151">
        <v>1</v>
      </c>
      <c r="E333" s="151">
        <v>0</v>
      </c>
      <c r="F333" s="151">
        <v>13.4</v>
      </c>
      <c r="G333" s="151">
        <v>94</v>
      </c>
      <c r="H333" s="152">
        <v>0.02</v>
      </c>
      <c r="I333" s="152">
        <v>4</v>
      </c>
      <c r="J333" s="152">
        <v>0</v>
      </c>
      <c r="K333" s="22">
        <v>1</v>
      </c>
      <c r="L333" s="152">
        <v>16</v>
      </c>
      <c r="M333" s="152">
        <v>10</v>
      </c>
      <c r="N333" s="152">
        <v>18</v>
      </c>
      <c r="O333" s="152">
        <v>0.4</v>
      </c>
    </row>
    <row r="334" spans="1:15">
      <c r="A334" s="19"/>
      <c r="B334" s="22" t="s">
        <v>33</v>
      </c>
      <c r="C334" s="21">
        <v>100</v>
      </c>
      <c r="D334" s="22">
        <v>0.4</v>
      </c>
      <c r="E334" s="22">
        <v>0.4</v>
      </c>
      <c r="F334" s="22">
        <v>9.8000000000000007</v>
      </c>
      <c r="G334" s="22">
        <v>44</v>
      </c>
      <c r="H334" s="22">
        <v>0.09</v>
      </c>
      <c r="I334" s="22">
        <v>0.04</v>
      </c>
      <c r="J334" s="22">
        <v>40</v>
      </c>
      <c r="K334" s="22">
        <v>0</v>
      </c>
      <c r="L334" s="22">
        <v>20</v>
      </c>
      <c r="M334" s="22">
        <v>0</v>
      </c>
      <c r="N334" s="22">
        <v>12</v>
      </c>
      <c r="O334" s="22">
        <v>0.6</v>
      </c>
    </row>
    <row r="335" spans="1:15">
      <c r="A335" s="19"/>
      <c r="B335" s="127" t="s">
        <v>112</v>
      </c>
      <c r="C335" s="128">
        <v>30</v>
      </c>
      <c r="D335" s="129">
        <v>1</v>
      </c>
      <c r="E335" s="129">
        <v>0.8</v>
      </c>
      <c r="F335" s="129">
        <v>9</v>
      </c>
      <c r="G335" s="129">
        <v>83</v>
      </c>
      <c r="H335" s="129">
        <v>0</v>
      </c>
      <c r="I335" s="129">
        <v>0.02</v>
      </c>
      <c r="J335" s="129">
        <v>0</v>
      </c>
      <c r="K335" s="129">
        <v>6</v>
      </c>
      <c r="L335" s="129">
        <v>4</v>
      </c>
      <c r="M335" s="129">
        <v>0.60000000000000009</v>
      </c>
      <c r="N335" s="129">
        <v>19.899999999999999</v>
      </c>
      <c r="O335" s="129">
        <v>1.8000000000000002E-2</v>
      </c>
    </row>
    <row r="336" spans="1:15" ht="28.2">
      <c r="A336" s="19"/>
      <c r="B336" s="146" t="s">
        <v>101</v>
      </c>
      <c r="C336" s="21">
        <v>60</v>
      </c>
      <c r="D336" s="22">
        <v>4.2</v>
      </c>
      <c r="E336" s="22">
        <v>1</v>
      </c>
      <c r="F336" s="22">
        <v>16</v>
      </c>
      <c r="G336" s="22">
        <v>107</v>
      </c>
      <c r="H336" s="22">
        <v>0</v>
      </c>
      <c r="I336" s="22">
        <v>0.06</v>
      </c>
      <c r="J336" s="22">
        <v>0</v>
      </c>
      <c r="K336" s="22">
        <v>7.0000000000000001E-3</v>
      </c>
      <c r="L336" s="22">
        <v>14.7</v>
      </c>
      <c r="M336" s="22">
        <v>13.3</v>
      </c>
      <c r="N336" s="22">
        <v>60.9</v>
      </c>
      <c r="O336" s="22">
        <v>1.4</v>
      </c>
    </row>
    <row r="337" spans="1:15">
      <c r="A337" s="19"/>
      <c r="B337" s="22" t="s">
        <v>25</v>
      </c>
      <c r="C337" s="21"/>
      <c r="D337" s="22">
        <f>D329+D330+D331+D332+D333+D336+D334+D335</f>
        <v>36.93</v>
      </c>
      <c r="E337" s="22">
        <f t="shared" ref="E337" si="32">E329+E330+E331+E332+E333+E336+E334+E335</f>
        <v>27.12</v>
      </c>
      <c r="F337" s="22">
        <f t="shared" ref="F337" si="33">F329+F330+F331+F332+F333+F336+F334+F335</f>
        <v>108.42</v>
      </c>
      <c r="G337" s="22">
        <f t="shared" ref="G337" si="34">G329+G330+G331+G332+G333+G336+G334+G335</f>
        <v>892.59999999999991</v>
      </c>
      <c r="H337" s="22">
        <f t="shared" ref="H337" si="35">H329+H330+H331+H332+H333+H336+H334+H335</f>
        <v>0.37</v>
      </c>
      <c r="I337" s="22">
        <f t="shared" ref="I337" si="36">I329+I330+I331+I332+I333+I336+I334+I335</f>
        <v>4.9399999999999995</v>
      </c>
      <c r="J337" s="22">
        <f t="shared" ref="J337" si="37">J329+J330+J331+J332+J333+J336+J334+J335</f>
        <v>96.350000000000009</v>
      </c>
      <c r="K337" s="22">
        <f t="shared" ref="K337" si="38">K329+K330+K331+K332+K333+K336+K334+K335</f>
        <v>10.626999999999999</v>
      </c>
      <c r="L337" s="22">
        <f t="shared" ref="L337" si="39">L329+L330+L331+L332+L333+L336+L334+L335</f>
        <v>336.94</v>
      </c>
      <c r="M337" s="22">
        <f t="shared" ref="M337" si="40">M329+M330+M331+M332+M333+M336+M334+M335</f>
        <v>114.86999999999999</v>
      </c>
      <c r="N337" s="22">
        <f t="shared" ref="N337" si="41">N329+N330+N331+N332+N333+N336+N334+N335</f>
        <v>708.26</v>
      </c>
      <c r="O337" s="22">
        <f t="shared" ref="O337" si="42">O329+O330+O331+O332+O333+O336+O334+O335</f>
        <v>10.218</v>
      </c>
    </row>
    <row r="338" spans="1:15">
      <c r="A338" s="19"/>
      <c r="B338" s="34" t="s">
        <v>31</v>
      </c>
      <c r="C338" s="35"/>
      <c r="D338" s="36">
        <f>D327+D337</f>
        <v>53.379999999999995</v>
      </c>
      <c r="E338" s="36">
        <f t="shared" ref="E338" si="43">E327+E337</f>
        <v>47.319999999999993</v>
      </c>
      <c r="F338" s="36">
        <f t="shared" ref="F338" si="44">F327+F337</f>
        <v>207.54000000000002</v>
      </c>
      <c r="G338" s="36">
        <f t="shared" ref="G338" si="45">G327+G337</f>
        <v>1569.1999999999998</v>
      </c>
      <c r="H338" s="36">
        <f t="shared" ref="H338" si="46">H327+H337</f>
        <v>0.56000000000000005</v>
      </c>
      <c r="I338" s="36">
        <f t="shared" ref="I338" si="47">I327+I337</f>
        <v>5.1999999999999993</v>
      </c>
      <c r="J338" s="36">
        <f t="shared" ref="J338" si="48">J327+J337</f>
        <v>99.79</v>
      </c>
      <c r="K338" s="36">
        <f t="shared" ref="K338" si="49">K327+K337</f>
        <v>11.696999999999999</v>
      </c>
      <c r="L338" s="36">
        <f t="shared" ref="L338" si="50">L327+L337</f>
        <v>530.26</v>
      </c>
      <c r="M338" s="36">
        <f t="shared" ref="M338" si="51">M327+M337</f>
        <v>174.58999999999997</v>
      </c>
      <c r="N338" s="36">
        <f t="shared" ref="N338" si="52">N327+N337</f>
        <v>917.86</v>
      </c>
      <c r="O338" s="36">
        <f t="shared" ref="O338" si="53">O327+O337</f>
        <v>12.038</v>
      </c>
    </row>
    <row r="339" spans="1:15">
      <c r="A339" s="37"/>
      <c r="B339" s="29"/>
      <c r="C339" s="38"/>
      <c r="D339" s="39"/>
      <c r="E339" s="39"/>
      <c r="F339" s="39"/>
      <c r="G339" s="39"/>
      <c r="H339" s="39"/>
      <c r="I339" s="39"/>
      <c r="J339" s="39"/>
      <c r="K339" s="39"/>
      <c r="L339" s="39"/>
      <c r="M339" s="39"/>
      <c r="N339" s="39"/>
      <c r="O339" s="39"/>
    </row>
    <row r="340" spans="1:15">
      <c r="A340" s="37"/>
      <c r="B340" s="29"/>
      <c r="C340" s="38"/>
      <c r="D340" s="39"/>
      <c r="E340" s="39"/>
      <c r="F340" s="39"/>
      <c r="G340" s="39"/>
      <c r="H340" s="39"/>
      <c r="I340" s="39"/>
      <c r="J340" s="39"/>
      <c r="K340" s="39"/>
      <c r="L340" s="39"/>
      <c r="M340" s="39"/>
      <c r="N340" s="39"/>
      <c r="O340" s="39"/>
    </row>
    <row r="341" spans="1:15">
      <c r="A341" s="37"/>
      <c r="B341" s="29"/>
      <c r="C341" s="38"/>
      <c r="D341" s="39"/>
      <c r="E341" s="39"/>
      <c r="F341" s="39"/>
      <c r="G341" s="39"/>
      <c r="H341" s="39"/>
      <c r="I341" s="39"/>
      <c r="J341" s="39"/>
      <c r="K341" s="39"/>
      <c r="L341" s="39"/>
      <c r="M341" s="39"/>
      <c r="N341" s="39"/>
      <c r="O341" s="39"/>
    </row>
    <row r="342" spans="1:15">
      <c r="A342" s="37"/>
      <c r="B342" s="29"/>
      <c r="C342" s="38"/>
      <c r="D342" s="39"/>
      <c r="E342" s="39"/>
      <c r="F342" s="39"/>
      <c r="G342" s="39"/>
      <c r="H342" s="39"/>
      <c r="I342" s="39"/>
      <c r="J342" s="39"/>
      <c r="K342" s="39"/>
      <c r="L342" s="39"/>
      <c r="M342" s="39"/>
      <c r="N342" s="39"/>
      <c r="O342" s="39"/>
    </row>
    <row r="343" spans="1:15">
      <c r="A343" s="37"/>
      <c r="B343" s="29"/>
      <c r="C343" s="38"/>
      <c r="D343" s="39"/>
      <c r="E343" s="39"/>
      <c r="F343" s="39"/>
      <c r="G343" s="39"/>
      <c r="H343" s="39"/>
      <c r="I343" s="39"/>
      <c r="J343" s="39"/>
      <c r="K343" s="39"/>
      <c r="L343" s="39"/>
      <c r="M343" s="39"/>
      <c r="N343" s="39"/>
      <c r="O343" s="39"/>
    </row>
    <row r="344" spans="1:15">
      <c r="A344" s="37"/>
      <c r="B344" s="29"/>
      <c r="C344" s="38"/>
      <c r="D344" s="39"/>
      <c r="E344" s="39"/>
      <c r="F344" s="39"/>
      <c r="G344" s="39"/>
      <c r="H344" s="39"/>
      <c r="I344" s="39"/>
      <c r="J344" s="39"/>
      <c r="K344" s="39"/>
      <c r="L344" s="39"/>
      <c r="M344" s="39"/>
      <c r="N344" s="39"/>
      <c r="O344" s="39"/>
    </row>
    <row r="345" spans="1:15">
      <c r="A345" s="123"/>
      <c r="B345" s="40"/>
      <c r="C345" s="41"/>
      <c r="D345" s="41"/>
      <c r="E345" s="41"/>
      <c r="F345" s="41"/>
      <c r="G345" s="41"/>
      <c r="H345" s="41"/>
      <c r="I345" s="41"/>
      <c r="J345" s="41"/>
      <c r="K345" s="41"/>
      <c r="L345" s="41"/>
      <c r="M345" s="41"/>
      <c r="N345" s="41"/>
      <c r="O345" s="41"/>
    </row>
    <row r="346" spans="1:15">
      <c r="A346" s="160" t="s">
        <v>94</v>
      </c>
      <c r="B346" s="160"/>
      <c r="C346" s="160"/>
      <c r="D346" s="160"/>
      <c r="E346" s="160"/>
      <c r="F346" s="160"/>
      <c r="G346" s="160"/>
      <c r="H346" s="160"/>
      <c r="I346" s="160"/>
      <c r="J346" s="160"/>
      <c r="K346" s="160"/>
      <c r="L346" s="160"/>
      <c r="M346" s="160"/>
      <c r="N346" s="160"/>
      <c r="O346" s="160"/>
    </row>
    <row r="347" spans="1:15" ht="14.7" customHeight="1">
      <c r="A347" s="162" t="s">
        <v>1</v>
      </c>
      <c r="B347" s="163" t="s">
        <v>2</v>
      </c>
      <c r="C347" s="163" t="s">
        <v>3</v>
      </c>
      <c r="D347" s="164" t="s">
        <v>4</v>
      </c>
      <c r="E347" s="164"/>
      <c r="F347" s="164"/>
      <c r="G347" s="163" t="s">
        <v>5</v>
      </c>
      <c r="H347" s="164" t="s">
        <v>6</v>
      </c>
      <c r="I347" s="164"/>
      <c r="J347" s="164"/>
      <c r="K347" s="164"/>
      <c r="L347" s="164" t="s">
        <v>7</v>
      </c>
      <c r="M347" s="164"/>
      <c r="N347" s="164"/>
      <c r="O347" s="164"/>
    </row>
    <row r="348" spans="1:15">
      <c r="A348" s="162"/>
      <c r="B348" s="163"/>
      <c r="C348" s="163"/>
      <c r="D348" s="125" t="s">
        <v>8</v>
      </c>
      <c r="E348" s="125" t="s">
        <v>9</v>
      </c>
      <c r="F348" s="125" t="s">
        <v>10</v>
      </c>
      <c r="G348" s="163"/>
      <c r="H348" s="125" t="s">
        <v>11</v>
      </c>
      <c r="I348" s="125" t="s">
        <v>12</v>
      </c>
      <c r="J348" s="125" t="s">
        <v>13</v>
      </c>
      <c r="K348" s="125" t="s">
        <v>14</v>
      </c>
      <c r="L348" s="125" t="s">
        <v>15</v>
      </c>
      <c r="M348" s="125" t="s">
        <v>16</v>
      </c>
      <c r="N348" s="125" t="s">
        <v>17</v>
      </c>
      <c r="O348" s="125" t="s">
        <v>18</v>
      </c>
    </row>
    <row r="349" spans="1:15">
      <c r="A349" s="44"/>
      <c r="B349" s="170" t="s">
        <v>19</v>
      </c>
      <c r="C349" s="171"/>
      <c r="D349" s="171"/>
      <c r="E349" s="171"/>
      <c r="F349" s="171"/>
      <c r="G349" s="171"/>
      <c r="H349" s="171"/>
      <c r="I349" s="171"/>
      <c r="J349" s="171"/>
      <c r="K349" s="171"/>
      <c r="L349" s="171"/>
      <c r="M349" s="171"/>
      <c r="N349" s="171"/>
      <c r="O349" s="172"/>
    </row>
    <row r="350" spans="1:15">
      <c r="A350" s="19">
        <v>795</v>
      </c>
      <c r="B350" s="22" t="s">
        <v>111</v>
      </c>
      <c r="C350" s="21">
        <v>90</v>
      </c>
      <c r="D350" s="22">
        <v>10.3</v>
      </c>
      <c r="E350" s="22">
        <v>8.1</v>
      </c>
      <c r="F350" s="22">
        <v>9.36</v>
      </c>
      <c r="G350" s="22">
        <v>173</v>
      </c>
      <c r="H350" s="22">
        <v>0</v>
      </c>
      <c r="I350" s="22">
        <v>0.11</v>
      </c>
      <c r="J350" s="22">
        <v>0</v>
      </c>
      <c r="K350" s="22">
        <v>0</v>
      </c>
      <c r="L350" s="22">
        <v>31.2</v>
      </c>
      <c r="M350" s="22">
        <v>22.64</v>
      </c>
      <c r="N350" s="22">
        <v>123</v>
      </c>
      <c r="O350" s="22">
        <v>1.86</v>
      </c>
    </row>
    <row r="351" spans="1:15">
      <c r="A351" s="19">
        <v>897</v>
      </c>
      <c r="B351" s="22" t="s">
        <v>50</v>
      </c>
      <c r="C351" s="21">
        <v>150</v>
      </c>
      <c r="D351" s="22">
        <v>5</v>
      </c>
      <c r="E351" s="22">
        <v>7.5</v>
      </c>
      <c r="F351" s="22">
        <v>74</v>
      </c>
      <c r="G351" s="22">
        <v>158</v>
      </c>
      <c r="H351" s="22">
        <v>0</v>
      </c>
      <c r="I351" s="22">
        <v>0.89</v>
      </c>
      <c r="J351" s="22">
        <v>0</v>
      </c>
      <c r="K351" s="22">
        <v>0</v>
      </c>
      <c r="L351" s="22">
        <v>32</v>
      </c>
      <c r="M351" s="22">
        <v>28.44</v>
      </c>
      <c r="N351" s="22">
        <v>154.66999999999999</v>
      </c>
      <c r="O351" s="22">
        <v>2.13</v>
      </c>
    </row>
    <row r="352" spans="1:15">
      <c r="A352" s="19">
        <v>1167</v>
      </c>
      <c r="B352" s="22" t="s">
        <v>22</v>
      </c>
      <c r="C352" s="26">
        <v>200</v>
      </c>
      <c r="D352" s="22">
        <v>0.2</v>
      </c>
      <c r="E352" s="22">
        <v>0.05</v>
      </c>
      <c r="F352" s="22">
        <v>15.01</v>
      </c>
      <c r="G352" s="22">
        <v>61.3</v>
      </c>
      <c r="H352" s="22">
        <v>0.03</v>
      </c>
      <c r="I352" s="22">
        <v>0</v>
      </c>
      <c r="J352" s="22">
        <v>0.03</v>
      </c>
      <c r="K352" s="22">
        <v>0</v>
      </c>
      <c r="L352" s="22">
        <v>9.67</v>
      </c>
      <c r="M352" s="22">
        <v>3.29</v>
      </c>
      <c r="N352" s="22">
        <v>0.04</v>
      </c>
      <c r="O352" s="22">
        <v>0.04</v>
      </c>
    </row>
    <row r="353" spans="1:15">
      <c r="A353" s="19"/>
      <c r="B353" s="22" t="s">
        <v>24</v>
      </c>
      <c r="C353" s="21">
        <v>100</v>
      </c>
      <c r="D353" s="22">
        <v>7.5</v>
      </c>
      <c r="E353" s="22">
        <v>2.9</v>
      </c>
      <c r="F353" s="22">
        <v>51.4</v>
      </c>
      <c r="G353" s="22">
        <v>262</v>
      </c>
      <c r="H353" s="22">
        <v>0</v>
      </c>
      <c r="I353" s="22">
        <v>0.09</v>
      </c>
      <c r="J353" s="22">
        <v>0</v>
      </c>
      <c r="K353" s="22">
        <v>0</v>
      </c>
      <c r="L353" s="22">
        <v>16</v>
      </c>
      <c r="M353" s="22">
        <v>22.4</v>
      </c>
      <c r="N353" s="22">
        <v>55.04</v>
      </c>
      <c r="O353" s="22">
        <v>1.02</v>
      </c>
    </row>
    <row r="354" spans="1:15">
      <c r="A354" s="19"/>
      <c r="B354" s="22" t="s">
        <v>25</v>
      </c>
      <c r="C354" s="21">
        <f>C350+C351+C352+C353</f>
        <v>540</v>
      </c>
      <c r="D354" s="21">
        <f t="shared" ref="D354:O354" si="54">D350+D351+D352+D353</f>
        <v>23</v>
      </c>
      <c r="E354" s="21">
        <f t="shared" si="54"/>
        <v>18.55</v>
      </c>
      <c r="F354" s="21">
        <f t="shared" si="54"/>
        <v>149.77000000000001</v>
      </c>
      <c r="G354" s="21">
        <f t="shared" si="54"/>
        <v>654.29999999999995</v>
      </c>
      <c r="H354" s="21">
        <f t="shared" si="54"/>
        <v>0.03</v>
      </c>
      <c r="I354" s="21">
        <f t="shared" si="54"/>
        <v>1.0900000000000001</v>
      </c>
      <c r="J354" s="21">
        <f t="shared" si="54"/>
        <v>0.03</v>
      </c>
      <c r="K354" s="21">
        <f t="shared" si="54"/>
        <v>0</v>
      </c>
      <c r="L354" s="21">
        <f t="shared" si="54"/>
        <v>88.87</v>
      </c>
      <c r="M354" s="21">
        <f t="shared" si="54"/>
        <v>76.77</v>
      </c>
      <c r="N354" s="21">
        <f t="shared" si="54"/>
        <v>332.75</v>
      </c>
      <c r="O354" s="21">
        <f t="shared" si="54"/>
        <v>5.0500000000000007</v>
      </c>
    </row>
    <row r="355" spans="1:15">
      <c r="A355" s="44"/>
      <c r="B355" s="170" t="s">
        <v>26</v>
      </c>
      <c r="C355" s="171"/>
      <c r="D355" s="171"/>
      <c r="E355" s="171"/>
      <c r="F355" s="171"/>
      <c r="G355" s="171"/>
      <c r="H355" s="171"/>
      <c r="I355" s="171"/>
      <c r="J355" s="171"/>
      <c r="K355" s="171"/>
      <c r="L355" s="171"/>
      <c r="M355" s="171"/>
      <c r="N355" s="171"/>
      <c r="O355" s="172"/>
    </row>
    <row r="356" spans="1:15">
      <c r="A356" s="19">
        <v>13</v>
      </c>
      <c r="B356" s="22" t="s">
        <v>96</v>
      </c>
      <c r="C356" s="21">
        <v>60</v>
      </c>
      <c r="D356" s="132">
        <v>1.42</v>
      </c>
      <c r="E356" s="132">
        <v>3.65</v>
      </c>
      <c r="F356" s="132">
        <v>2.4300000000000002</v>
      </c>
      <c r="G356" s="132">
        <v>40.380000000000003</v>
      </c>
      <c r="H356" s="22">
        <v>0</v>
      </c>
      <c r="I356" s="22">
        <v>0.75</v>
      </c>
      <c r="J356" s="22">
        <v>29.37</v>
      </c>
      <c r="K356" s="22">
        <v>4.7699999999999996</v>
      </c>
      <c r="L356" s="22">
        <v>25.59</v>
      </c>
      <c r="M356" s="22">
        <v>25.32</v>
      </c>
      <c r="N356" s="22">
        <v>33.6</v>
      </c>
      <c r="O356" s="22">
        <v>1.1599999999999999</v>
      </c>
    </row>
    <row r="357" spans="1:15">
      <c r="A357" s="19">
        <v>274</v>
      </c>
      <c r="B357" s="22" t="s">
        <v>35</v>
      </c>
      <c r="C357" s="21">
        <v>250</v>
      </c>
      <c r="D357" s="22">
        <v>2.25</v>
      </c>
      <c r="E357" s="22">
        <v>6.69</v>
      </c>
      <c r="F357" s="22">
        <v>17.02</v>
      </c>
      <c r="G357" s="22">
        <v>94.3</v>
      </c>
      <c r="H357" s="22">
        <v>0.28000000000000003</v>
      </c>
      <c r="I357" s="22">
        <v>0.13</v>
      </c>
      <c r="J357" s="22">
        <v>7.8</v>
      </c>
      <c r="K357" s="22">
        <v>0.35</v>
      </c>
      <c r="L357" s="22">
        <v>70.42</v>
      </c>
      <c r="M357" s="22">
        <v>31.08</v>
      </c>
      <c r="N357" s="22">
        <v>250.7</v>
      </c>
      <c r="O357" s="22">
        <v>1.33</v>
      </c>
    </row>
    <row r="358" spans="1:15">
      <c r="A358" s="19">
        <v>779</v>
      </c>
      <c r="B358" s="20" t="s">
        <v>36</v>
      </c>
      <c r="C358" s="21">
        <v>180</v>
      </c>
      <c r="D358" s="22">
        <v>15.3</v>
      </c>
      <c r="E358" s="22">
        <v>7.3</v>
      </c>
      <c r="F358" s="22">
        <v>16.8</v>
      </c>
      <c r="G358" s="22">
        <v>267</v>
      </c>
      <c r="H358" s="22">
        <v>0</v>
      </c>
      <c r="I358" s="22">
        <v>0.3</v>
      </c>
      <c r="J358" s="22">
        <v>26.4</v>
      </c>
      <c r="K358" s="22">
        <v>0</v>
      </c>
      <c r="L358" s="22">
        <v>109</v>
      </c>
      <c r="M358" s="22">
        <v>0.03</v>
      </c>
      <c r="N358" s="22">
        <v>0.02</v>
      </c>
      <c r="O358" s="22">
        <v>7.3</v>
      </c>
    </row>
    <row r="359" spans="1:15">
      <c r="A359" s="19">
        <v>1081</v>
      </c>
      <c r="B359" s="150" t="s">
        <v>114</v>
      </c>
      <c r="C359" s="151">
        <v>200</v>
      </c>
      <c r="D359" s="151">
        <v>0.2</v>
      </c>
      <c r="E359" s="151">
        <v>0.2</v>
      </c>
      <c r="F359" s="151">
        <v>19.2</v>
      </c>
      <c r="G359" s="151">
        <v>95.6</v>
      </c>
      <c r="H359" s="152">
        <v>0.02</v>
      </c>
      <c r="I359" s="152">
        <v>4</v>
      </c>
      <c r="J359" s="152">
        <v>0</v>
      </c>
      <c r="K359" s="22">
        <v>1</v>
      </c>
      <c r="L359" s="152">
        <v>16</v>
      </c>
      <c r="M359" s="152">
        <v>10</v>
      </c>
      <c r="N359" s="152">
        <v>18</v>
      </c>
      <c r="O359" s="152">
        <v>0.4</v>
      </c>
    </row>
    <row r="360" spans="1:15">
      <c r="A360" s="19"/>
      <c r="B360" s="22" t="s">
        <v>33</v>
      </c>
      <c r="C360" s="21">
        <v>100</v>
      </c>
      <c r="D360" s="22">
        <v>0.4</v>
      </c>
      <c r="E360" s="22">
        <v>0.4</v>
      </c>
      <c r="F360" s="22">
        <v>9.8000000000000007</v>
      </c>
      <c r="G360" s="22">
        <v>44</v>
      </c>
      <c r="H360" s="22">
        <v>0.09</v>
      </c>
      <c r="I360" s="22">
        <v>0.04</v>
      </c>
      <c r="J360" s="22">
        <v>40</v>
      </c>
      <c r="K360" s="22">
        <v>0</v>
      </c>
      <c r="L360" s="22">
        <v>20</v>
      </c>
      <c r="M360" s="22">
        <v>0</v>
      </c>
      <c r="N360" s="22">
        <v>12</v>
      </c>
      <c r="O360" s="22">
        <v>0.6</v>
      </c>
    </row>
    <row r="361" spans="1:15">
      <c r="A361" s="19"/>
      <c r="B361" s="128" t="s">
        <v>21</v>
      </c>
      <c r="C361" s="130">
        <v>10</v>
      </c>
      <c r="D361" s="131">
        <v>1.3</v>
      </c>
      <c r="E361" s="131">
        <v>3</v>
      </c>
      <c r="F361" s="22">
        <v>1.1000000000000001</v>
      </c>
      <c r="G361" s="131">
        <v>46</v>
      </c>
      <c r="H361" s="131">
        <v>0.03</v>
      </c>
      <c r="I361" s="131">
        <v>0</v>
      </c>
      <c r="J361" s="131">
        <v>0.1</v>
      </c>
      <c r="K361" s="131">
        <v>0</v>
      </c>
      <c r="L361" s="131">
        <v>120</v>
      </c>
      <c r="M361" s="131">
        <v>5.4</v>
      </c>
      <c r="N361" s="131">
        <v>76.8</v>
      </c>
      <c r="O361" s="131">
        <v>0.1</v>
      </c>
    </row>
    <row r="362" spans="1:15" ht="28.2">
      <c r="A362" s="19"/>
      <c r="B362" s="146" t="s">
        <v>101</v>
      </c>
      <c r="C362" s="21">
        <v>60</v>
      </c>
      <c r="D362" s="22">
        <v>4.2</v>
      </c>
      <c r="E362" s="22">
        <v>1</v>
      </c>
      <c r="F362" s="22">
        <v>16</v>
      </c>
      <c r="G362" s="22">
        <v>107</v>
      </c>
      <c r="H362" s="22">
        <v>0</v>
      </c>
      <c r="I362" s="22">
        <v>0.06</v>
      </c>
      <c r="J362" s="22">
        <v>0</v>
      </c>
      <c r="K362" s="22">
        <v>7.0000000000000001E-3</v>
      </c>
      <c r="L362" s="22">
        <v>14.7</v>
      </c>
      <c r="M362" s="22">
        <v>13.3</v>
      </c>
      <c r="N362" s="22">
        <v>60.9</v>
      </c>
      <c r="O362" s="22">
        <v>1.4</v>
      </c>
    </row>
    <row r="363" spans="1:15">
      <c r="A363" s="19"/>
      <c r="B363" s="22" t="s">
        <v>25</v>
      </c>
      <c r="C363" s="21">
        <f>C356+C357+C358+C359+C360+C361+C362</f>
        <v>860</v>
      </c>
      <c r="D363" s="21">
        <f t="shared" ref="D363:O363" si="55">D356+D357+D358+D359+D360+D361+D362</f>
        <v>25.069999999999997</v>
      </c>
      <c r="E363" s="21">
        <f t="shared" si="55"/>
        <v>22.24</v>
      </c>
      <c r="F363" s="21">
        <f t="shared" si="55"/>
        <v>82.35</v>
      </c>
      <c r="G363" s="21">
        <f t="shared" si="55"/>
        <v>694.28</v>
      </c>
      <c r="H363" s="21">
        <f t="shared" si="55"/>
        <v>0.42000000000000004</v>
      </c>
      <c r="I363" s="21">
        <f t="shared" si="55"/>
        <v>5.2799999999999994</v>
      </c>
      <c r="J363" s="21">
        <f t="shared" si="55"/>
        <v>103.66999999999999</v>
      </c>
      <c r="K363" s="21">
        <f t="shared" si="55"/>
        <v>6.1269999999999989</v>
      </c>
      <c r="L363" s="21">
        <f t="shared" si="55"/>
        <v>375.71</v>
      </c>
      <c r="M363" s="21">
        <f t="shared" si="55"/>
        <v>85.13000000000001</v>
      </c>
      <c r="N363" s="21">
        <f t="shared" si="55"/>
        <v>452.02</v>
      </c>
      <c r="O363" s="21">
        <f t="shared" si="55"/>
        <v>12.29</v>
      </c>
    </row>
    <row r="364" spans="1:15">
      <c r="A364" s="19"/>
      <c r="B364" s="34" t="s">
        <v>31</v>
      </c>
      <c r="C364" s="35">
        <f>C354+C363</f>
        <v>1400</v>
      </c>
      <c r="D364" s="35">
        <f t="shared" ref="D364:O364" si="56">D354+D363</f>
        <v>48.069999999999993</v>
      </c>
      <c r="E364" s="35">
        <f t="shared" si="56"/>
        <v>40.79</v>
      </c>
      <c r="F364" s="35">
        <f t="shared" si="56"/>
        <v>232.12</v>
      </c>
      <c r="G364" s="35">
        <f t="shared" si="56"/>
        <v>1348.58</v>
      </c>
      <c r="H364" s="35">
        <f t="shared" si="56"/>
        <v>0.45000000000000007</v>
      </c>
      <c r="I364" s="35">
        <f t="shared" si="56"/>
        <v>6.3699999999999992</v>
      </c>
      <c r="J364" s="35">
        <f t="shared" si="56"/>
        <v>103.69999999999999</v>
      </c>
      <c r="K364" s="35">
        <f t="shared" si="56"/>
        <v>6.1269999999999989</v>
      </c>
      <c r="L364" s="35">
        <f t="shared" si="56"/>
        <v>464.58</v>
      </c>
      <c r="M364" s="35">
        <f t="shared" si="56"/>
        <v>161.9</v>
      </c>
      <c r="N364" s="35">
        <f t="shared" si="56"/>
        <v>784.77</v>
      </c>
      <c r="O364" s="35">
        <f t="shared" si="56"/>
        <v>17.34</v>
      </c>
    </row>
    <row r="365" spans="1:15">
      <c r="A365" s="37"/>
      <c r="B365" s="20"/>
      <c r="C365" s="22"/>
      <c r="D365" s="22"/>
      <c r="E365" s="22"/>
      <c r="F365" s="22"/>
      <c r="G365" s="22"/>
      <c r="H365" s="22"/>
      <c r="I365" s="22"/>
      <c r="J365" s="22"/>
      <c r="K365" s="22"/>
      <c r="L365" s="22"/>
      <c r="M365" s="22"/>
      <c r="N365" s="22"/>
      <c r="O365" s="22"/>
    </row>
    <row r="366" spans="1:15">
      <c r="A366" s="37"/>
      <c r="B366" s="20"/>
      <c r="C366" s="22"/>
      <c r="D366" s="22"/>
      <c r="E366" s="22"/>
      <c r="F366" s="22"/>
      <c r="G366" s="22"/>
      <c r="H366" s="22"/>
      <c r="I366" s="22"/>
      <c r="J366" s="22"/>
      <c r="K366" s="22"/>
      <c r="L366" s="22"/>
      <c r="M366" s="22"/>
      <c r="N366" s="22"/>
      <c r="O366" s="22"/>
    </row>
    <row r="367" spans="1:15">
      <c r="A367" s="37"/>
      <c r="B367" s="20" t="s">
        <v>66</v>
      </c>
      <c r="C367" s="21"/>
      <c r="D367" s="22">
        <f t="shared" ref="D367:O367" si="57">D13+D44+D77+D107+D137+D172+D206+D234+D266+D297+D327+D354</f>
        <v>250.29999999999998</v>
      </c>
      <c r="E367" s="22">
        <f t="shared" si="57"/>
        <v>290</v>
      </c>
      <c r="F367" s="22">
        <f t="shared" si="57"/>
        <v>1147.0800000000002</v>
      </c>
      <c r="G367" s="22">
        <f t="shared" si="57"/>
        <v>7781.8</v>
      </c>
      <c r="H367" s="22">
        <f t="shared" si="57"/>
        <v>17.627000000000002</v>
      </c>
      <c r="I367" s="22">
        <f t="shared" si="57"/>
        <v>23.259999999999998</v>
      </c>
      <c r="J367" s="22">
        <f t="shared" si="57"/>
        <v>87.83</v>
      </c>
      <c r="K367" s="22">
        <f t="shared" si="57"/>
        <v>30.6</v>
      </c>
      <c r="L367" s="22">
        <f t="shared" si="57"/>
        <v>3884.63</v>
      </c>
      <c r="M367" s="22">
        <f t="shared" si="57"/>
        <v>784.68999999999994</v>
      </c>
      <c r="N367" s="22">
        <f t="shared" si="57"/>
        <v>3203.5899999999997</v>
      </c>
      <c r="O367" s="22">
        <f t="shared" si="57"/>
        <v>36.14</v>
      </c>
    </row>
    <row r="368" spans="1:15">
      <c r="A368" s="37"/>
      <c r="B368" s="20" t="s">
        <v>67</v>
      </c>
      <c r="C368" s="22"/>
      <c r="D368" s="22">
        <f t="shared" ref="D368:O368" si="58">D23+D53+D86+D117+D146+D183+D216+D244+D276+D307+D337+D363</f>
        <v>359.25</v>
      </c>
      <c r="E368" s="22">
        <f t="shared" si="58"/>
        <v>336.28000000000003</v>
      </c>
      <c r="F368" s="22">
        <f t="shared" si="58"/>
        <v>1505.81</v>
      </c>
      <c r="G368" s="22">
        <f t="shared" si="58"/>
        <v>10857.380000000001</v>
      </c>
      <c r="H368" s="22">
        <f t="shared" si="58"/>
        <v>4.9559999999999995</v>
      </c>
      <c r="I368" s="22">
        <f t="shared" si="58"/>
        <v>69.28</v>
      </c>
      <c r="J368" s="22">
        <f t="shared" si="58"/>
        <v>993.5</v>
      </c>
      <c r="K368" s="22">
        <f t="shared" si="58"/>
        <v>438.50100000000003</v>
      </c>
      <c r="L368" s="22">
        <f t="shared" si="58"/>
        <v>2746.8799999999997</v>
      </c>
      <c r="M368" s="22">
        <f t="shared" si="58"/>
        <v>1690.175</v>
      </c>
      <c r="N368" s="22">
        <f t="shared" si="58"/>
        <v>6388.84</v>
      </c>
      <c r="O368" s="22">
        <f t="shared" si="58"/>
        <v>156.78399999999999</v>
      </c>
    </row>
    <row r="369" spans="1:15">
      <c r="A369" s="19"/>
      <c r="B369" s="74" t="s">
        <v>95</v>
      </c>
      <c r="C369" s="75"/>
      <c r="D369" s="76">
        <f>D367+D368</f>
        <v>609.54999999999995</v>
      </c>
      <c r="E369" s="76">
        <f t="shared" ref="E369:O369" si="59">E367+E368</f>
        <v>626.28</v>
      </c>
      <c r="F369" s="76">
        <f t="shared" si="59"/>
        <v>2652.8900000000003</v>
      </c>
      <c r="G369" s="76">
        <f t="shared" si="59"/>
        <v>18639.18</v>
      </c>
      <c r="H369" s="76">
        <f t="shared" si="59"/>
        <v>22.583000000000002</v>
      </c>
      <c r="I369" s="76">
        <f t="shared" si="59"/>
        <v>92.539999999999992</v>
      </c>
      <c r="J369" s="76">
        <f t="shared" si="59"/>
        <v>1081.33</v>
      </c>
      <c r="K369" s="76">
        <f t="shared" si="59"/>
        <v>469.10100000000006</v>
      </c>
      <c r="L369" s="76">
        <f t="shared" si="59"/>
        <v>6631.51</v>
      </c>
      <c r="M369" s="76">
        <f t="shared" si="59"/>
        <v>2474.8649999999998</v>
      </c>
      <c r="N369" s="76">
        <f t="shared" si="59"/>
        <v>9592.43</v>
      </c>
      <c r="O369" s="76">
        <f t="shared" si="59"/>
        <v>192.92399999999998</v>
      </c>
    </row>
    <row r="370" spans="1:15">
      <c r="A370" s="37"/>
      <c r="B370" s="74" t="s">
        <v>87</v>
      </c>
      <c r="C370" s="75"/>
      <c r="D370" s="76">
        <f>D369/12</f>
        <v>50.795833333333327</v>
      </c>
      <c r="E370" s="76">
        <f t="shared" ref="E370:G370" si="60">E369/12</f>
        <v>52.19</v>
      </c>
      <c r="F370" s="76">
        <f t="shared" si="60"/>
        <v>221.07416666666668</v>
      </c>
      <c r="G370" s="76">
        <f t="shared" si="60"/>
        <v>1553.2650000000001</v>
      </c>
      <c r="H370" s="76">
        <f t="shared" ref="H370:O370" si="61">H369/10</f>
        <v>2.2583000000000002</v>
      </c>
      <c r="I370" s="76">
        <f t="shared" si="61"/>
        <v>9.2539999999999996</v>
      </c>
      <c r="J370" s="76">
        <f t="shared" si="61"/>
        <v>108.133</v>
      </c>
      <c r="K370" s="76">
        <f t="shared" si="61"/>
        <v>46.910100000000007</v>
      </c>
      <c r="L370" s="76">
        <f t="shared" si="61"/>
        <v>663.15100000000007</v>
      </c>
      <c r="M370" s="76">
        <f t="shared" si="61"/>
        <v>247.48649999999998</v>
      </c>
      <c r="N370" s="76">
        <f t="shared" si="61"/>
        <v>959.24300000000005</v>
      </c>
      <c r="O370" s="76">
        <f t="shared" si="61"/>
        <v>19.292399999999997</v>
      </c>
    </row>
    <row r="371" spans="1:15">
      <c r="A371" s="37"/>
      <c r="B371" s="77" t="s">
        <v>68</v>
      </c>
      <c r="C371" s="21"/>
      <c r="D371" s="22"/>
      <c r="E371" s="22"/>
      <c r="F371" s="22"/>
      <c r="G371" s="22"/>
      <c r="H371" s="22"/>
      <c r="I371" s="22"/>
      <c r="J371" s="22"/>
      <c r="K371" s="22"/>
      <c r="L371" s="22"/>
      <c r="M371" s="22"/>
      <c r="N371" s="22"/>
      <c r="O371" s="22"/>
    </row>
    <row r="372" spans="1:15">
      <c r="A372" s="37"/>
      <c r="B372" s="105" t="s">
        <v>66</v>
      </c>
      <c r="C372" s="21"/>
      <c r="D372" s="22"/>
      <c r="E372" s="22"/>
      <c r="F372" s="22"/>
      <c r="G372" s="106">
        <f>G367/12/2585</f>
        <v>0.25086395873629919</v>
      </c>
      <c r="H372" s="22"/>
      <c r="I372" s="22"/>
      <c r="J372" s="22"/>
      <c r="K372" s="22"/>
      <c r="L372" s="22"/>
      <c r="M372" s="22"/>
      <c r="N372" s="22"/>
      <c r="O372" s="22"/>
    </row>
    <row r="373" spans="1:15">
      <c r="A373" s="37"/>
      <c r="B373" s="121" t="s">
        <v>67</v>
      </c>
      <c r="C373" s="122"/>
      <c r="D373" s="114"/>
      <c r="E373" s="114"/>
      <c r="F373" s="114"/>
      <c r="G373" s="106">
        <f>G368/12/2585</f>
        <v>0.35001225016118637</v>
      </c>
      <c r="H373" s="114"/>
      <c r="I373" s="114"/>
      <c r="J373" s="114"/>
      <c r="K373" s="114"/>
      <c r="L373" s="114"/>
      <c r="M373" s="114"/>
      <c r="N373" s="114"/>
      <c r="O373" s="114"/>
    </row>
    <row r="374" spans="1:15">
      <c r="A374" s="37"/>
      <c r="B374" s="29"/>
      <c r="C374" s="39"/>
      <c r="D374" s="39"/>
      <c r="E374" s="39"/>
      <c r="F374" s="39"/>
      <c r="G374" s="106"/>
      <c r="H374" s="39"/>
      <c r="I374" s="39"/>
      <c r="J374" s="39"/>
      <c r="K374" s="39"/>
      <c r="L374" s="39"/>
      <c r="M374" s="39"/>
      <c r="N374" s="39"/>
      <c r="O374" s="39"/>
    </row>
    <row r="375" spans="1:15">
      <c r="A375" s="37"/>
      <c r="B375" s="29"/>
      <c r="C375" s="39"/>
      <c r="D375" s="39"/>
      <c r="E375" s="39"/>
      <c r="F375" s="39"/>
      <c r="G375" s="39"/>
      <c r="H375" s="39"/>
      <c r="I375" s="39"/>
      <c r="J375" s="39"/>
      <c r="K375" s="39"/>
      <c r="L375" s="39"/>
      <c r="M375" s="39"/>
      <c r="N375" s="39"/>
      <c r="O375" s="39"/>
    </row>
    <row r="376" spans="1:15">
      <c r="A376" s="190"/>
      <c r="B376" s="190"/>
      <c r="C376" s="190"/>
      <c r="D376" s="190"/>
      <c r="E376" s="190"/>
      <c r="F376" s="190"/>
      <c r="G376" s="190"/>
      <c r="H376" s="190"/>
      <c r="I376" s="190"/>
      <c r="J376" s="190"/>
      <c r="K376" s="190"/>
      <c r="L376" s="190"/>
      <c r="M376" s="190"/>
      <c r="N376" s="190"/>
      <c r="O376" s="190"/>
    </row>
  </sheetData>
  <mergeCells count="173">
    <mergeCell ref="A209:A210"/>
    <mergeCell ref="B209:B210"/>
    <mergeCell ref="C209:C210"/>
    <mergeCell ref="D209:D210"/>
    <mergeCell ref="E209:E210"/>
    <mergeCell ref="H209:H210"/>
    <mergeCell ref="A376:O376"/>
    <mergeCell ref="G300:G301"/>
    <mergeCell ref="H300:H301"/>
    <mergeCell ref="I300:I301"/>
    <mergeCell ref="J300:J301"/>
    <mergeCell ref="K300:K301"/>
    <mergeCell ref="L300:L301"/>
    <mergeCell ref="L289:O289"/>
    <mergeCell ref="A346:O346"/>
    <mergeCell ref="A347:A348"/>
    <mergeCell ref="D347:F347"/>
    <mergeCell ref="G347:G348"/>
    <mergeCell ref="H347:K347"/>
    <mergeCell ref="L347:O347"/>
    <mergeCell ref="B349:O349"/>
    <mergeCell ref="B355:O355"/>
    <mergeCell ref="B347:B348"/>
    <mergeCell ref="C347:C348"/>
    <mergeCell ref="A318:O318"/>
    <mergeCell ref="A319:O319"/>
    <mergeCell ref="A320:A321"/>
    <mergeCell ref="D320:F320"/>
    <mergeCell ref="G320:G321"/>
    <mergeCell ref="H320:K320"/>
    <mergeCell ref="B229:O229"/>
    <mergeCell ref="B235:O235"/>
    <mergeCell ref="L320:O320"/>
    <mergeCell ref="B322:O322"/>
    <mergeCell ref="B328:O328"/>
    <mergeCell ref="A288:O288"/>
    <mergeCell ref="B281:O281"/>
    <mergeCell ref="B320:B321"/>
    <mergeCell ref="C320:C321"/>
    <mergeCell ref="U289:Y289"/>
    <mergeCell ref="B291:O291"/>
    <mergeCell ref="B298:O298"/>
    <mergeCell ref="A300:A301"/>
    <mergeCell ref="B300:B301"/>
    <mergeCell ref="C300:C301"/>
    <mergeCell ref="D300:D301"/>
    <mergeCell ref="E300:E301"/>
    <mergeCell ref="F300:F301"/>
    <mergeCell ref="A289:A290"/>
    <mergeCell ref="B289:B290"/>
    <mergeCell ref="C289:C290"/>
    <mergeCell ref="D289:F289"/>
    <mergeCell ref="G289:G290"/>
    <mergeCell ref="H289:K289"/>
    <mergeCell ref="M300:M301"/>
    <mergeCell ref="N300:N301"/>
    <mergeCell ref="O300:O301"/>
    <mergeCell ref="U266:Y266"/>
    <mergeCell ref="B267:O267"/>
    <mergeCell ref="A258:A259"/>
    <mergeCell ref="B258:B259"/>
    <mergeCell ref="C258:C259"/>
    <mergeCell ref="D258:F258"/>
    <mergeCell ref="G258:G259"/>
    <mergeCell ref="H258:K258"/>
    <mergeCell ref="U236:Y236"/>
    <mergeCell ref="A257:O257"/>
    <mergeCell ref="L258:O258"/>
    <mergeCell ref="B260:O260"/>
    <mergeCell ref="U212:Y212"/>
    <mergeCell ref="A226:O226"/>
    <mergeCell ref="A227:A228"/>
    <mergeCell ref="B227:B228"/>
    <mergeCell ref="C227:C228"/>
    <mergeCell ref="D227:F227"/>
    <mergeCell ref="G227:G228"/>
    <mergeCell ref="H227:K227"/>
    <mergeCell ref="L227:O227"/>
    <mergeCell ref="A197:O197"/>
    <mergeCell ref="A198:A199"/>
    <mergeCell ref="B198:B199"/>
    <mergeCell ref="C198:C199"/>
    <mergeCell ref="D198:F198"/>
    <mergeCell ref="G198:G199"/>
    <mergeCell ref="H198:K198"/>
    <mergeCell ref="L198:O198"/>
    <mergeCell ref="B200:O200"/>
    <mergeCell ref="B207:O207"/>
    <mergeCell ref="F209:F210"/>
    <mergeCell ref="G209:G210"/>
    <mergeCell ref="O209:O210"/>
    <mergeCell ref="I209:I210"/>
    <mergeCell ref="J209:J210"/>
    <mergeCell ref="K209:K210"/>
    <mergeCell ref="L209:L210"/>
    <mergeCell ref="M209:M210"/>
    <mergeCell ref="N209:N210"/>
    <mergeCell ref="L165:O165"/>
    <mergeCell ref="U166:Y166"/>
    <mergeCell ref="B167:N167"/>
    <mergeCell ref="B173:O173"/>
    <mergeCell ref="U182:Y182"/>
    <mergeCell ref="B192:O192"/>
    <mergeCell ref="A165:A166"/>
    <mergeCell ref="B165:B166"/>
    <mergeCell ref="C165:C166"/>
    <mergeCell ref="D165:F165"/>
    <mergeCell ref="G165:G166"/>
    <mergeCell ref="H165:K165"/>
    <mergeCell ref="L129:O129"/>
    <mergeCell ref="B131:O131"/>
    <mergeCell ref="B138:O138"/>
    <mergeCell ref="A164:O164"/>
    <mergeCell ref="A129:A130"/>
    <mergeCell ref="B129:B130"/>
    <mergeCell ref="C129:C130"/>
    <mergeCell ref="D129:F129"/>
    <mergeCell ref="G129:G130"/>
    <mergeCell ref="H129:K129"/>
    <mergeCell ref="B101:O101"/>
    <mergeCell ref="U105:Y105"/>
    <mergeCell ref="B108:O108"/>
    <mergeCell ref="U119:Y119"/>
    <mergeCell ref="B122:N122"/>
    <mergeCell ref="A128:O128"/>
    <mergeCell ref="A98:O98"/>
    <mergeCell ref="A99:A100"/>
    <mergeCell ref="B99:B100"/>
    <mergeCell ref="C99:C100"/>
    <mergeCell ref="D99:F99"/>
    <mergeCell ref="G99:G100"/>
    <mergeCell ref="H99:K99"/>
    <mergeCell ref="L99:O99"/>
    <mergeCell ref="L68:O68"/>
    <mergeCell ref="B70:O70"/>
    <mergeCell ref="B78:O78"/>
    <mergeCell ref="U80:Y80"/>
    <mergeCell ref="B91:O91"/>
    <mergeCell ref="U93:Y93"/>
    <mergeCell ref="A68:A69"/>
    <mergeCell ref="B68:B69"/>
    <mergeCell ref="C68:C69"/>
    <mergeCell ref="D68:F68"/>
    <mergeCell ref="G68:G69"/>
    <mergeCell ref="H68:K68"/>
    <mergeCell ref="A3:O3"/>
    <mergeCell ref="A4:O4"/>
    <mergeCell ref="A5:A6"/>
    <mergeCell ref="B5:B6"/>
    <mergeCell ref="C5:C6"/>
    <mergeCell ref="D5:F5"/>
    <mergeCell ref="G5:G6"/>
    <mergeCell ref="H5:K5"/>
    <mergeCell ref="L5:O5"/>
    <mergeCell ref="B7:O7"/>
    <mergeCell ref="S7:AB7"/>
    <mergeCell ref="T9:W9"/>
    <mergeCell ref="X9:AA9"/>
    <mergeCell ref="B14:O14"/>
    <mergeCell ref="B38:O38"/>
    <mergeCell ref="B45:O45"/>
    <mergeCell ref="U49:Y49"/>
    <mergeCell ref="B58:O58"/>
    <mergeCell ref="A67:O67"/>
    <mergeCell ref="U34:Y34"/>
    <mergeCell ref="A35:O35"/>
    <mergeCell ref="A36:A37"/>
    <mergeCell ref="B36:B37"/>
    <mergeCell ref="C36:C37"/>
    <mergeCell ref="D36:F36"/>
    <mergeCell ref="G36:G37"/>
    <mergeCell ref="H36:K36"/>
    <mergeCell ref="L36:O36"/>
  </mergeCells>
  <pageMargins left="0.70866141732283472" right="0.70866141732283472" top="0.74803149606299213" bottom="0.74803149606299213" header="0.31496062992125984" footer="0.31496062992125984"/>
  <pageSetup paperSize="9" orientation="landscape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H59"/>
  <sheetViews>
    <sheetView tabSelected="1" view="pageBreakPreview" zoomScale="60" zoomScaleNormal="100" workbookViewId="0">
      <selection activeCell="L25" sqref="L25"/>
    </sheetView>
  </sheetViews>
  <sheetFormatPr defaultRowHeight="14.4"/>
  <cols>
    <col min="1" max="1" width="4" style="108" customWidth="1"/>
    <col min="2" max="2" width="19.33203125" style="2" customWidth="1"/>
    <col min="3" max="3" width="9" style="3" customWidth="1"/>
    <col min="4" max="4" width="6.6640625" style="4" customWidth="1"/>
    <col min="5" max="5" width="6.5546875" style="4" customWidth="1"/>
    <col min="6" max="6" width="7" style="4" customWidth="1"/>
    <col min="7" max="7" width="6.33203125" style="4" customWidth="1"/>
    <col min="8" max="8" width="6.5546875" style="4" customWidth="1"/>
    <col min="9" max="9" width="5.33203125" style="4" customWidth="1"/>
    <col min="10" max="10" width="4.109375" style="4" customWidth="1"/>
    <col min="11" max="11" width="5" style="4" customWidth="1"/>
    <col min="12" max="12" width="6" style="4" customWidth="1"/>
    <col min="13" max="13" width="5.33203125" style="4" customWidth="1"/>
    <col min="14" max="14" width="5.5546875" style="4" customWidth="1"/>
    <col min="15" max="15" width="4.88671875" style="4" customWidth="1"/>
    <col min="16" max="17" width="7" style="4" customWidth="1"/>
    <col min="18" max="18" width="7.88671875" style="4" customWidth="1"/>
    <col min="19" max="19" width="9" style="5" customWidth="1"/>
    <col min="20" max="34" width="9" style="6" customWidth="1"/>
  </cols>
  <sheetData>
    <row r="1" spans="1:34">
      <c r="A1" s="37"/>
      <c r="B1" s="2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</row>
    <row r="2" spans="1:34">
      <c r="A2" s="37"/>
      <c r="B2" s="2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</row>
    <row r="3" spans="1:34">
      <c r="A3" s="190"/>
      <c r="B3" s="190"/>
      <c r="C3" s="190"/>
      <c r="D3" s="190"/>
      <c r="E3" s="190"/>
      <c r="F3" s="190"/>
      <c r="G3" s="190"/>
      <c r="H3" s="190"/>
      <c r="I3" s="190"/>
      <c r="J3" s="190"/>
      <c r="K3" s="190"/>
      <c r="L3" s="190"/>
      <c r="M3" s="190"/>
      <c r="N3" s="190"/>
      <c r="O3" s="190"/>
      <c r="P3" s="190"/>
      <c r="Q3" s="190"/>
      <c r="R3" s="190"/>
    </row>
    <row r="4" spans="1:34">
      <c r="B4" s="194" t="s">
        <v>83</v>
      </c>
      <c r="C4" s="194"/>
      <c r="D4" s="194"/>
      <c r="E4" s="194"/>
      <c r="F4" s="194"/>
      <c r="G4" s="194"/>
      <c r="H4" s="194"/>
      <c r="I4" s="194"/>
      <c r="J4" s="194"/>
      <c r="K4" s="194"/>
      <c r="L4" s="194"/>
      <c r="M4" s="194"/>
      <c r="N4" s="194"/>
      <c r="O4" s="194"/>
      <c r="P4" s="194"/>
      <c r="Q4" s="194"/>
      <c r="R4" s="194"/>
    </row>
    <row r="5" spans="1:34">
      <c r="B5" s="202" t="s">
        <v>69</v>
      </c>
      <c r="C5" s="78" t="s">
        <v>70</v>
      </c>
      <c r="D5" s="203" t="s">
        <v>100</v>
      </c>
      <c r="E5" s="204"/>
      <c r="F5" s="204"/>
      <c r="G5" s="204"/>
      <c r="H5" s="204"/>
      <c r="I5" s="204"/>
      <c r="J5" s="204"/>
      <c r="K5" s="204"/>
      <c r="L5" s="204"/>
      <c r="M5" s="204"/>
      <c r="N5" s="204"/>
      <c r="O5" s="204"/>
      <c r="P5" s="204"/>
      <c r="Q5" s="204"/>
      <c r="R5" s="205"/>
    </row>
    <row r="6" spans="1:34">
      <c r="B6" s="202"/>
      <c r="C6" s="79" t="s">
        <v>71</v>
      </c>
      <c r="D6" s="206"/>
      <c r="E6" s="207"/>
      <c r="F6" s="207"/>
      <c r="G6" s="207"/>
      <c r="H6" s="207"/>
      <c r="I6" s="207"/>
      <c r="J6" s="207"/>
      <c r="K6" s="207"/>
      <c r="L6" s="207"/>
      <c r="M6" s="207"/>
      <c r="N6" s="207"/>
      <c r="O6" s="207"/>
      <c r="P6" s="207"/>
      <c r="Q6" s="207"/>
      <c r="R6" s="208"/>
    </row>
    <row r="7" spans="1:34">
      <c r="B7" s="80"/>
      <c r="C7" s="81" t="s">
        <v>99</v>
      </c>
      <c r="D7" s="209">
        <v>1</v>
      </c>
      <c r="E7" s="209">
        <v>2</v>
      </c>
      <c r="F7" s="209">
        <v>3</v>
      </c>
      <c r="G7" s="209">
        <v>4</v>
      </c>
      <c r="H7" s="210">
        <v>5</v>
      </c>
      <c r="I7" s="209">
        <v>6</v>
      </c>
      <c r="J7" s="209">
        <v>7</v>
      </c>
      <c r="K7" s="209">
        <v>8</v>
      </c>
      <c r="L7" s="209">
        <v>9</v>
      </c>
      <c r="M7" s="209">
        <v>10</v>
      </c>
      <c r="N7" s="138"/>
      <c r="O7" s="138"/>
      <c r="P7" s="211" t="s">
        <v>98</v>
      </c>
      <c r="Q7" s="136"/>
      <c r="R7" s="213"/>
    </row>
    <row r="8" spans="1:34">
      <c r="B8" s="82"/>
      <c r="C8" s="83"/>
      <c r="D8" s="209"/>
      <c r="E8" s="209"/>
      <c r="F8" s="209"/>
      <c r="G8" s="209"/>
      <c r="H8" s="210"/>
      <c r="I8" s="209"/>
      <c r="J8" s="209"/>
      <c r="K8" s="209"/>
      <c r="L8" s="209"/>
      <c r="M8" s="209"/>
      <c r="N8" s="139">
        <v>11</v>
      </c>
      <c r="O8" s="139">
        <v>12</v>
      </c>
      <c r="P8" s="212"/>
      <c r="Q8" s="137" t="s">
        <v>113</v>
      </c>
      <c r="R8" s="214"/>
    </row>
    <row r="9" spans="1:34" s="5" customFormat="1">
      <c r="A9" s="108"/>
      <c r="B9" s="84" t="s">
        <v>30</v>
      </c>
      <c r="C9" s="85">
        <v>53</v>
      </c>
      <c r="D9" s="86">
        <v>80</v>
      </c>
      <c r="E9" s="86">
        <v>80</v>
      </c>
      <c r="F9" s="86">
        <v>80</v>
      </c>
      <c r="G9" s="86">
        <v>80</v>
      </c>
      <c r="H9" s="86">
        <v>80</v>
      </c>
      <c r="I9" s="86">
        <v>80</v>
      </c>
      <c r="J9" s="86">
        <v>80</v>
      </c>
      <c r="K9" s="86">
        <v>80</v>
      </c>
      <c r="L9" s="86">
        <v>80</v>
      </c>
      <c r="M9" s="86">
        <v>80</v>
      </c>
      <c r="N9" s="86">
        <v>80</v>
      </c>
      <c r="O9" s="86">
        <v>80</v>
      </c>
      <c r="P9" s="88">
        <f>D9+E9+F9+G9+H9+I9+J9+K9+L9+M9+N9+O9</f>
        <v>960</v>
      </c>
      <c r="Q9" s="88">
        <f>P9/12</f>
        <v>80</v>
      </c>
      <c r="R9" s="107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</row>
    <row r="10" spans="1:34" s="5" customFormat="1">
      <c r="A10" s="108"/>
      <c r="B10" s="90" t="s">
        <v>24</v>
      </c>
      <c r="C10" s="91">
        <v>99</v>
      </c>
      <c r="D10" s="92">
        <v>105</v>
      </c>
      <c r="E10" s="92">
        <v>100</v>
      </c>
      <c r="F10" s="92">
        <v>100</v>
      </c>
      <c r="G10" s="92">
        <v>100</v>
      </c>
      <c r="H10" s="92">
        <v>100</v>
      </c>
      <c r="I10" s="92">
        <v>100</v>
      </c>
      <c r="J10" s="92">
        <v>100</v>
      </c>
      <c r="K10" s="92">
        <v>100</v>
      </c>
      <c r="L10" s="92">
        <v>105</v>
      </c>
      <c r="M10" s="92">
        <v>105</v>
      </c>
      <c r="N10" s="92">
        <v>100</v>
      </c>
      <c r="O10" s="92">
        <v>105</v>
      </c>
      <c r="P10" s="88">
        <f t="shared" ref="P10:P24" si="0">D10+E10+F10+G10+H10+I10+J10+K10+L10+M10+N10+O10</f>
        <v>1220</v>
      </c>
      <c r="Q10" s="88">
        <f t="shared" ref="Q10:Q24" si="1">P10/12</f>
        <v>101.66666666666667</v>
      </c>
      <c r="R10" s="107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</row>
    <row r="11" spans="1:34" s="5" customFormat="1">
      <c r="A11" s="108"/>
      <c r="B11" s="90" t="s">
        <v>72</v>
      </c>
      <c r="C11" s="91">
        <v>10</v>
      </c>
      <c r="D11" s="92">
        <v>13</v>
      </c>
      <c r="E11" s="92">
        <v>12</v>
      </c>
      <c r="F11" s="92"/>
      <c r="G11" s="92">
        <v>18</v>
      </c>
      <c r="H11" s="92"/>
      <c r="I11" s="92">
        <v>25</v>
      </c>
      <c r="J11" s="92"/>
      <c r="K11" s="92"/>
      <c r="L11" s="92">
        <v>14</v>
      </c>
      <c r="M11" s="92">
        <v>14</v>
      </c>
      <c r="N11" s="92">
        <v>14</v>
      </c>
      <c r="O11" s="92">
        <v>14</v>
      </c>
      <c r="P11" s="88">
        <f t="shared" si="0"/>
        <v>124</v>
      </c>
      <c r="Q11" s="88">
        <f t="shared" si="1"/>
        <v>10.333333333333334</v>
      </c>
      <c r="R11" s="107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</row>
    <row r="12" spans="1:34" s="5" customFormat="1">
      <c r="A12" s="108"/>
      <c r="B12" s="90" t="s">
        <v>73</v>
      </c>
      <c r="C12" s="91">
        <v>30</v>
      </c>
      <c r="D12" s="92">
        <v>35</v>
      </c>
      <c r="E12" s="92">
        <v>32</v>
      </c>
      <c r="F12" s="92">
        <v>40</v>
      </c>
      <c r="G12" s="92">
        <v>25</v>
      </c>
      <c r="H12" s="92">
        <v>43</v>
      </c>
      <c r="I12" s="92">
        <v>35</v>
      </c>
      <c r="J12" s="92">
        <v>32</v>
      </c>
      <c r="K12" s="92">
        <v>30</v>
      </c>
      <c r="L12" s="92">
        <f>-M1249</f>
        <v>0</v>
      </c>
      <c r="M12" s="92">
        <v>37</v>
      </c>
      <c r="N12" s="92">
        <v>28</v>
      </c>
      <c r="O12" s="92">
        <v>31</v>
      </c>
      <c r="P12" s="88">
        <f t="shared" si="0"/>
        <v>368</v>
      </c>
      <c r="Q12" s="88">
        <f t="shared" si="1"/>
        <v>30.666666666666668</v>
      </c>
      <c r="R12" s="107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</row>
    <row r="13" spans="1:34" s="5" customFormat="1">
      <c r="A13" s="108"/>
      <c r="B13" s="90" t="s">
        <v>90</v>
      </c>
      <c r="C13" s="93">
        <v>185</v>
      </c>
      <c r="D13" s="92">
        <v>185</v>
      </c>
      <c r="E13" s="92">
        <v>200</v>
      </c>
      <c r="F13" s="92">
        <v>210</v>
      </c>
      <c r="G13" s="92">
        <v>218</v>
      </c>
      <c r="H13" s="92">
        <v>215</v>
      </c>
      <c r="I13" s="92">
        <v>227</v>
      </c>
      <c r="J13" s="92">
        <v>180</v>
      </c>
      <c r="K13" s="92">
        <v>186</v>
      </c>
      <c r="L13" s="92">
        <v>215</v>
      </c>
      <c r="M13" s="92">
        <v>192</v>
      </c>
      <c r="N13" s="92">
        <v>194</v>
      </c>
      <c r="O13" s="92">
        <v>195</v>
      </c>
      <c r="P13" s="88">
        <f t="shared" si="0"/>
        <v>2417</v>
      </c>
      <c r="Q13" s="88">
        <f t="shared" si="1"/>
        <v>201.41666666666666</v>
      </c>
      <c r="R13" s="107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</row>
    <row r="14" spans="1:34" s="5" customFormat="1">
      <c r="A14" s="108"/>
      <c r="B14" s="90" t="s">
        <v>74</v>
      </c>
      <c r="C14" s="93">
        <v>122</v>
      </c>
      <c r="D14" s="92">
        <v>100</v>
      </c>
      <c r="E14" s="92">
        <v>100</v>
      </c>
      <c r="F14" s="92">
        <v>150</v>
      </c>
      <c r="G14" s="92">
        <v>100</v>
      </c>
      <c r="H14" s="92">
        <v>100</v>
      </c>
      <c r="I14" s="92">
        <v>250</v>
      </c>
      <c r="J14" s="92">
        <v>100</v>
      </c>
      <c r="K14" s="92">
        <v>100</v>
      </c>
      <c r="L14" s="92">
        <v>100</v>
      </c>
      <c r="M14" s="92">
        <v>150</v>
      </c>
      <c r="N14" s="92">
        <v>100</v>
      </c>
      <c r="O14" s="92">
        <v>140</v>
      </c>
      <c r="P14" s="88">
        <f t="shared" si="0"/>
        <v>1490</v>
      </c>
      <c r="Q14" s="88">
        <f t="shared" si="1"/>
        <v>124.16666666666667</v>
      </c>
      <c r="R14" s="107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</row>
    <row r="15" spans="1:34" s="5" customFormat="1">
      <c r="A15" s="108"/>
      <c r="B15" s="90" t="s">
        <v>85</v>
      </c>
      <c r="C15" s="93">
        <v>132</v>
      </c>
      <c r="D15" s="92">
        <v>0</v>
      </c>
      <c r="E15" s="92">
        <v>200</v>
      </c>
      <c r="F15" s="92">
        <v>200</v>
      </c>
      <c r="G15" s="92">
        <v>0</v>
      </c>
      <c r="H15" s="92">
        <v>200</v>
      </c>
      <c r="I15" s="92">
        <v>200</v>
      </c>
      <c r="J15" s="92">
        <v>0</v>
      </c>
      <c r="K15" s="92">
        <v>200</v>
      </c>
      <c r="L15" s="92">
        <v>200</v>
      </c>
      <c r="M15" s="92">
        <v>200</v>
      </c>
      <c r="N15" s="92">
        <v>200</v>
      </c>
      <c r="O15" s="92">
        <v>0</v>
      </c>
      <c r="P15" s="88">
        <f t="shared" si="0"/>
        <v>1600</v>
      </c>
      <c r="Q15" s="88">
        <f t="shared" si="1"/>
        <v>133.33333333333334</v>
      </c>
      <c r="R15" s="107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</row>
    <row r="16" spans="1:34" s="5" customFormat="1">
      <c r="A16" s="108"/>
      <c r="B16" s="90" t="s">
        <v>75</v>
      </c>
      <c r="C16" s="93">
        <v>46</v>
      </c>
      <c r="D16" s="92">
        <v>37</v>
      </c>
      <c r="E16" s="92">
        <v>72</v>
      </c>
      <c r="F16" s="92">
        <v>55</v>
      </c>
      <c r="G16" s="92">
        <v>30</v>
      </c>
      <c r="H16" s="92">
        <v>83</v>
      </c>
      <c r="I16" s="92">
        <v>30</v>
      </c>
      <c r="J16" s="92">
        <v>30</v>
      </c>
      <c r="K16" s="92">
        <v>81</v>
      </c>
      <c r="L16" s="92">
        <v>30</v>
      </c>
      <c r="M16" s="92">
        <v>33</v>
      </c>
      <c r="N16" s="92">
        <v>30</v>
      </c>
      <c r="O16" s="92">
        <v>41</v>
      </c>
      <c r="P16" s="88">
        <f t="shared" si="0"/>
        <v>552</v>
      </c>
      <c r="Q16" s="88">
        <f t="shared" si="1"/>
        <v>46</v>
      </c>
      <c r="R16" s="107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</row>
    <row r="17" spans="1:34" s="5" customFormat="1">
      <c r="A17" s="108"/>
      <c r="B17" s="90" t="s">
        <v>76</v>
      </c>
      <c r="C17" s="93">
        <v>23</v>
      </c>
      <c r="D17" s="92">
        <v>60</v>
      </c>
      <c r="E17" s="92">
        <v>0</v>
      </c>
      <c r="F17" s="92">
        <v>0</v>
      </c>
      <c r="G17" s="92">
        <v>0</v>
      </c>
      <c r="H17" s="92">
        <v>0</v>
      </c>
      <c r="I17" s="92">
        <v>0</v>
      </c>
      <c r="J17" s="92">
        <v>48</v>
      </c>
      <c r="K17" s="92">
        <v>48</v>
      </c>
      <c r="L17" s="92">
        <v>0</v>
      </c>
      <c r="M17" s="92">
        <v>60</v>
      </c>
      <c r="N17" s="92">
        <v>0</v>
      </c>
      <c r="O17" s="92">
        <v>60</v>
      </c>
      <c r="P17" s="88">
        <f t="shared" si="0"/>
        <v>276</v>
      </c>
      <c r="Q17" s="88">
        <f t="shared" si="1"/>
        <v>23</v>
      </c>
      <c r="R17" s="107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</row>
    <row r="18" spans="1:34" s="5" customFormat="1">
      <c r="A18" s="108"/>
      <c r="B18" s="90" t="s">
        <v>77</v>
      </c>
      <c r="C18" s="93">
        <v>38</v>
      </c>
      <c r="D18" s="92">
        <v>0</v>
      </c>
      <c r="E18" s="92">
        <v>120</v>
      </c>
      <c r="F18" s="92">
        <v>0</v>
      </c>
      <c r="G18" s="92">
        <v>120</v>
      </c>
      <c r="H18" s="92">
        <v>0</v>
      </c>
      <c r="I18" s="92">
        <v>120</v>
      </c>
      <c r="J18" s="92">
        <v>0</v>
      </c>
      <c r="K18" s="92">
        <v>0</v>
      </c>
      <c r="L18" s="92">
        <v>125</v>
      </c>
      <c r="M18" s="92">
        <v>0</v>
      </c>
      <c r="N18" s="92">
        <v>132</v>
      </c>
      <c r="O18" s="92">
        <v>0</v>
      </c>
      <c r="P18" s="88">
        <f t="shared" si="0"/>
        <v>617</v>
      </c>
      <c r="Q18" s="88">
        <f t="shared" si="1"/>
        <v>51.416666666666664</v>
      </c>
      <c r="R18" s="107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</row>
    <row r="19" spans="1:34" s="5" customFormat="1" ht="28.2">
      <c r="A19" s="108"/>
      <c r="B19" s="94" t="s">
        <v>88</v>
      </c>
      <c r="C19" s="93">
        <v>198</v>
      </c>
      <c r="D19" s="92">
        <v>253</v>
      </c>
      <c r="E19" s="92">
        <v>180</v>
      </c>
      <c r="F19" s="92">
        <v>200</v>
      </c>
      <c r="G19" s="92">
        <v>190</v>
      </c>
      <c r="H19" s="92">
        <v>288</v>
      </c>
      <c r="I19" s="92">
        <v>0</v>
      </c>
      <c r="J19" s="92">
        <v>265</v>
      </c>
      <c r="K19" s="92">
        <v>180</v>
      </c>
      <c r="L19" s="92">
        <v>283</v>
      </c>
      <c r="M19" s="92">
        <v>285</v>
      </c>
      <c r="N19" s="92">
        <v>278</v>
      </c>
      <c r="O19" s="92">
        <v>0</v>
      </c>
      <c r="P19" s="88">
        <f t="shared" si="0"/>
        <v>2402</v>
      </c>
      <c r="Q19" s="88">
        <f t="shared" si="1"/>
        <v>200.16666666666666</v>
      </c>
      <c r="R19" s="107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</row>
    <row r="20" spans="1:34" s="5" customFormat="1">
      <c r="A20" s="108"/>
      <c r="B20" s="94" t="s">
        <v>89</v>
      </c>
      <c r="C20" s="93">
        <v>33</v>
      </c>
      <c r="D20" s="92">
        <v>0</v>
      </c>
      <c r="E20" s="92">
        <v>0</v>
      </c>
      <c r="F20" s="92">
        <v>0</v>
      </c>
      <c r="G20" s="92">
        <v>140</v>
      </c>
      <c r="H20" s="92">
        <v>0</v>
      </c>
      <c r="I20" s="92">
        <v>120</v>
      </c>
      <c r="J20" s="92">
        <v>0</v>
      </c>
      <c r="K20" s="92">
        <v>0</v>
      </c>
      <c r="L20" s="92">
        <v>140</v>
      </c>
      <c r="M20" s="92">
        <v>0</v>
      </c>
      <c r="N20" s="92">
        <v>0</v>
      </c>
      <c r="O20" s="92">
        <v>0</v>
      </c>
      <c r="P20" s="88">
        <f t="shared" si="0"/>
        <v>400</v>
      </c>
      <c r="Q20" s="88">
        <f t="shared" si="1"/>
        <v>33.333333333333336</v>
      </c>
      <c r="R20" s="107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</row>
    <row r="21" spans="1:34" s="5" customFormat="1">
      <c r="A21" s="108"/>
      <c r="B21" s="90" t="s">
        <v>78</v>
      </c>
      <c r="C21" s="93">
        <v>6.6</v>
      </c>
      <c r="D21" s="92">
        <v>10</v>
      </c>
      <c r="E21" s="92">
        <v>10</v>
      </c>
      <c r="F21" s="92">
        <v>10</v>
      </c>
      <c r="G21" s="92">
        <v>0</v>
      </c>
      <c r="H21" s="92">
        <v>0</v>
      </c>
      <c r="I21" s="92">
        <v>10</v>
      </c>
      <c r="J21" s="92">
        <v>10</v>
      </c>
      <c r="K21" s="92">
        <v>10</v>
      </c>
      <c r="L21" s="92">
        <v>10</v>
      </c>
      <c r="M21" s="92">
        <v>0</v>
      </c>
      <c r="N21" s="92">
        <v>0</v>
      </c>
      <c r="O21" s="92">
        <v>10</v>
      </c>
      <c r="P21" s="88">
        <f t="shared" si="0"/>
        <v>80</v>
      </c>
      <c r="Q21" s="88">
        <f t="shared" si="1"/>
        <v>6.666666666666667</v>
      </c>
      <c r="R21" s="107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</row>
    <row r="22" spans="1:34" s="5" customFormat="1">
      <c r="A22" s="108"/>
      <c r="B22" s="90" t="s">
        <v>79</v>
      </c>
      <c r="C22" s="93">
        <v>6.6</v>
      </c>
      <c r="D22" s="92">
        <v>10</v>
      </c>
      <c r="E22" s="92">
        <v>0</v>
      </c>
      <c r="F22" s="92">
        <v>20</v>
      </c>
      <c r="G22" s="92">
        <v>0</v>
      </c>
      <c r="H22" s="92">
        <v>10</v>
      </c>
      <c r="I22" s="92">
        <v>0</v>
      </c>
      <c r="J22" s="92">
        <v>10</v>
      </c>
      <c r="K22" s="92">
        <v>0</v>
      </c>
      <c r="L22" s="92">
        <v>0</v>
      </c>
      <c r="M22" s="92">
        <v>20</v>
      </c>
      <c r="N22" s="92">
        <v>0</v>
      </c>
      <c r="O22" s="92">
        <v>10</v>
      </c>
      <c r="P22" s="88">
        <f t="shared" si="0"/>
        <v>80</v>
      </c>
      <c r="Q22" s="88">
        <f t="shared" si="1"/>
        <v>6.666666666666667</v>
      </c>
      <c r="R22" s="107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</row>
    <row r="23" spans="1:34" s="5" customFormat="1">
      <c r="A23" s="108"/>
      <c r="B23" s="90" t="s">
        <v>80</v>
      </c>
      <c r="C23" s="93">
        <v>20</v>
      </c>
      <c r="D23" s="92">
        <v>22</v>
      </c>
      <c r="E23" s="92">
        <v>23</v>
      </c>
      <c r="F23" s="92">
        <v>25</v>
      </c>
      <c r="G23" s="92">
        <v>10</v>
      </c>
      <c r="H23" s="92">
        <v>27</v>
      </c>
      <c r="I23" s="92">
        <v>10</v>
      </c>
      <c r="J23" s="92">
        <v>20</v>
      </c>
      <c r="K23" s="92">
        <v>10</v>
      </c>
      <c r="L23" s="92">
        <v>27</v>
      </c>
      <c r="M23" s="92">
        <v>27</v>
      </c>
      <c r="N23" s="92">
        <v>29</v>
      </c>
      <c r="O23" s="92">
        <v>10</v>
      </c>
      <c r="P23" s="88">
        <f t="shared" si="0"/>
        <v>240</v>
      </c>
      <c r="Q23" s="88">
        <f t="shared" si="1"/>
        <v>20</v>
      </c>
      <c r="R23" s="107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</row>
    <row r="24" spans="1:34" s="5" customFormat="1">
      <c r="A24" s="108"/>
      <c r="B24" s="90" t="s">
        <v>81</v>
      </c>
      <c r="C24" s="93">
        <v>10</v>
      </c>
      <c r="D24" s="92">
        <v>11</v>
      </c>
      <c r="E24" s="92">
        <v>9</v>
      </c>
      <c r="F24" s="92">
        <v>9</v>
      </c>
      <c r="G24" s="92">
        <v>13</v>
      </c>
      <c r="H24" s="92">
        <v>12</v>
      </c>
      <c r="I24" s="92">
        <v>10</v>
      </c>
      <c r="J24" s="92">
        <v>9</v>
      </c>
      <c r="K24" s="92">
        <v>12</v>
      </c>
      <c r="L24" s="92">
        <v>11</v>
      </c>
      <c r="M24" s="92">
        <v>5</v>
      </c>
      <c r="N24" s="92">
        <v>8</v>
      </c>
      <c r="O24" s="92">
        <v>11</v>
      </c>
      <c r="P24" s="88">
        <f t="shared" si="0"/>
        <v>120</v>
      </c>
      <c r="Q24" s="88">
        <f t="shared" si="1"/>
        <v>10</v>
      </c>
      <c r="R24" s="107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</row>
    <row r="27" spans="1:34">
      <c r="A27" s="135"/>
    </row>
    <row r="28" spans="1:34">
      <c r="A28" s="135"/>
    </row>
    <row r="29" spans="1:34">
      <c r="A29" s="135"/>
    </row>
    <row r="34" spans="1:34" s="5" customFormat="1">
      <c r="A34" s="108"/>
      <c r="B34" s="215"/>
      <c r="C34" s="215"/>
      <c r="D34" s="215"/>
      <c r="E34" s="215"/>
      <c r="F34" s="215"/>
      <c r="G34" s="215"/>
      <c r="H34" s="215"/>
      <c r="I34" s="215"/>
      <c r="J34" s="215"/>
      <c r="K34" s="215"/>
      <c r="L34" s="215"/>
      <c r="M34" s="215"/>
      <c r="N34" s="215"/>
      <c r="O34" s="215"/>
      <c r="P34" s="215"/>
      <c r="Q34" s="215"/>
      <c r="R34" s="215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</row>
    <row r="35" spans="1:34" s="5" customFormat="1">
      <c r="A35" s="108"/>
      <c r="B35" s="195"/>
      <c r="C35" s="95"/>
      <c r="D35" s="196"/>
      <c r="E35" s="197"/>
      <c r="F35" s="197"/>
      <c r="G35" s="197"/>
      <c r="H35" s="197"/>
      <c r="I35" s="197"/>
      <c r="J35" s="197"/>
      <c r="K35" s="197"/>
      <c r="L35" s="197"/>
      <c r="M35" s="197"/>
      <c r="N35" s="197"/>
      <c r="O35" s="197"/>
      <c r="P35" s="197"/>
      <c r="Q35" s="197"/>
      <c r="R35" s="198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</row>
    <row r="36" spans="1:34" s="5" customFormat="1">
      <c r="A36" s="108"/>
      <c r="B36" s="195"/>
      <c r="C36" s="96"/>
      <c r="D36" s="199"/>
      <c r="E36" s="200"/>
      <c r="F36" s="200"/>
      <c r="G36" s="200"/>
      <c r="H36" s="200"/>
      <c r="I36" s="200"/>
      <c r="J36" s="200"/>
      <c r="K36" s="200"/>
      <c r="L36" s="200"/>
      <c r="M36" s="200"/>
      <c r="N36" s="200"/>
      <c r="O36" s="200"/>
      <c r="P36" s="200"/>
      <c r="Q36" s="200"/>
      <c r="R36" s="201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</row>
    <row r="37" spans="1:34" s="5" customFormat="1">
      <c r="A37" s="108"/>
      <c r="B37" s="90"/>
      <c r="C37" s="97"/>
      <c r="D37" s="209"/>
      <c r="E37" s="209"/>
      <c r="F37" s="209"/>
      <c r="G37" s="209"/>
      <c r="H37" s="210"/>
      <c r="I37" s="209"/>
      <c r="J37" s="209"/>
      <c r="K37" s="209"/>
      <c r="L37" s="209"/>
      <c r="M37" s="209"/>
      <c r="N37" s="138"/>
      <c r="O37" s="138"/>
      <c r="P37" s="211"/>
      <c r="Q37" s="136"/>
      <c r="R37" s="21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</row>
    <row r="38" spans="1:34" s="5" customFormat="1">
      <c r="A38" s="108"/>
      <c r="B38" s="98"/>
      <c r="C38" s="99"/>
      <c r="D38" s="209"/>
      <c r="E38" s="209"/>
      <c r="F38" s="209"/>
      <c r="G38" s="209"/>
      <c r="H38" s="210"/>
      <c r="I38" s="209"/>
      <c r="J38" s="209"/>
      <c r="K38" s="209"/>
      <c r="L38" s="209"/>
      <c r="M38" s="209"/>
      <c r="N38" s="139"/>
      <c r="O38" s="139"/>
      <c r="P38" s="212"/>
      <c r="Q38" s="137"/>
      <c r="R38" s="217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</row>
    <row r="39" spans="1:34" s="5" customFormat="1">
      <c r="A39" s="108"/>
      <c r="B39" s="84"/>
      <c r="C39" s="100"/>
      <c r="D39" s="86"/>
      <c r="E39" s="86"/>
      <c r="F39" s="86"/>
      <c r="G39" s="86"/>
      <c r="H39" s="87"/>
      <c r="I39" s="86"/>
      <c r="J39" s="86"/>
      <c r="K39" s="86"/>
      <c r="L39" s="86"/>
      <c r="M39" s="86"/>
      <c r="N39" s="140"/>
      <c r="O39" s="140"/>
      <c r="P39" s="101"/>
      <c r="Q39" s="101"/>
      <c r="R39" s="107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</row>
    <row r="40" spans="1:34" s="5" customFormat="1">
      <c r="A40" s="108"/>
      <c r="B40" s="90"/>
      <c r="C40" s="97"/>
      <c r="D40" s="92"/>
      <c r="E40" s="92"/>
      <c r="F40" s="92"/>
      <c r="G40" s="92"/>
      <c r="H40" s="92"/>
      <c r="I40" s="92"/>
      <c r="J40" s="92"/>
      <c r="K40" s="92"/>
      <c r="L40" s="92"/>
      <c r="M40" s="92"/>
      <c r="N40" s="141"/>
      <c r="O40" s="141"/>
      <c r="P40" s="101"/>
      <c r="Q40" s="101"/>
      <c r="R40" s="89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</row>
    <row r="41" spans="1:34" s="5" customFormat="1">
      <c r="A41" s="108"/>
      <c r="B41" s="90"/>
      <c r="C41" s="97"/>
      <c r="D41" s="92"/>
      <c r="E41" s="92"/>
      <c r="F41" s="92"/>
      <c r="G41" s="92"/>
      <c r="H41" s="92"/>
      <c r="I41" s="92"/>
      <c r="J41" s="92"/>
      <c r="K41" s="92"/>
      <c r="L41" s="92"/>
      <c r="M41" s="92"/>
      <c r="N41" s="141"/>
      <c r="O41" s="141"/>
      <c r="P41" s="101"/>
      <c r="Q41" s="101"/>
      <c r="R41" s="89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</row>
    <row r="42" spans="1:34" s="5" customFormat="1">
      <c r="A42" s="108"/>
      <c r="B42" s="90"/>
      <c r="C42" s="97"/>
      <c r="D42" s="92"/>
      <c r="E42" s="92"/>
      <c r="F42" s="92"/>
      <c r="G42" s="92"/>
      <c r="H42" s="92"/>
      <c r="I42" s="92"/>
      <c r="J42" s="92"/>
      <c r="K42" s="92"/>
      <c r="L42" s="92"/>
      <c r="M42" s="92"/>
      <c r="N42" s="141"/>
      <c r="O42" s="141"/>
      <c r="P42" s="101"/>
      <c r="Q42" s="101"/>
      <c r="R42" s="89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</row>
    <row r="43" spans="1:34" s="5" customFormat="1">
      <c r="A43" s="108"/>
      <c r="B43" s="90"/>
      <c r="C43" s="19"/>
      <c r="D43" s="92"/>
      <c r="E43" s="92"/>
      <c r="F43" s="92"/>
      <c r="G43" s="92"/>
      <c r="H43" s="92"/>
      <c r="I43" s="92"/>
      <c r="J43" s="92"/>
      <c r="K43" s="92"/>
      <c r="L43" s="92"/>
      <c r="M43" s="92"/>
      <c r="N43" s="141"/>
      <c r="O43" s="141"/>
      <c r="P43" s="101"/>
      <c r="Q43" s="101"/>
      <c r="R43" s="89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</row>
    <row r="44" spans="1:34" s="5" customFormat="1">
      <c r="A44" s="108"/>
      <c r="B44" s="90"/>
      <c r="C44" s="19"/>
      <c r="D44" s="92"/>
      <c r="E44" s="92"/>
      <c r="F44" s="92"/>
      <c r="G44" s="92"/>
      <c r="H44" s="92"/>
      <c r="I44" s="92"/>
      <c r="J44" s="92"/>
      <c r="K44" s="92"/>
      <c r="L44" s="92"/>
      <c r="M44" s="92"/>
      <c r="N44" s="141"/>
      <c r="O44" s="141"/>
      <c r="P44" s="101"/>
      <c r="Q44" s="101"/>
      <c r="R44" s="89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</row>
    <row r="45" spans="1:34" s="5" customFormat="1">
      <c r="A45" s="108"/>
      <c r="B45" s="90"/>
      <c r="C45" s="19"/>
      <c r="D45" s="92"/>
      <c r="E45" s="92"/>
      <c r="F45" s="92"/>
      <c r="G45" s="92"/>
      <c r="H45" s="92"/>
      <c r="I45" s="92"/>
      <c r="J45" s="92"/>
      <c r="K45" s="92"/>
      <c r="L45" s="92"/>
      <c r="M45" s="92"/>
      <c r="N45" s="141"/>
      <c r="O45" s="141"/>
      <c r="P45" s="101"/>
      <c r="Q45" s="101"/>
      <c r="R45" s="89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</row>
    <row r="46" spans="1:34" s="5" customFormat="1">
      <c r="A46" s="108"/>
      <c r="B46" s="90"/>
      <c r="C46" s="19"/>
      <c r="D46" s="92"/>
      <c r="E46" s="92"/>
      <c r="F46" s="92"/>
      <c r="G46" s="92"/>
      <c r="H46" s="92"/>
      <c r="I46" s="92"/>
      <c r="J46" s="92"/>
      <c r="K46" s="92"/>
      <c r="L46" s="92"/>
      <c r="M46" s="92"/>
      <c r="N46" s="141"/>
      <c r="O46" s="141"/>
      <c r="P46" s="101"/>
      <c r="Q46" s="101"/>
      <c r="R46" s="89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</row>
    <row r="47" spans="1:34" s="5" customFormat="1">
      <c r="A47" s="108"/>
      <c r="B47" s="90"/>
      <c r="C47" s="19"/>
      <c r="D47" s="92"/>
      <c r="E47" s="92"/>
      <c r="F47" s="92"/>
      <c r="G47" s="92"/>
      <c r="H47" s="92"/>
      <c r="I47" s="92"/>
      <c r="J47" s="92"/>
      <c r="K47" s="92"/>
      <c r="L47" s="92"/>
      <c r="M47" s="92"/>
      <c r="N47" s="141"/>
      <c r="O47" s="141"/>
      <c r="P47" s="101"/>
      <c r="Q47" s="101"/>
      <c r="R47" s="89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</row>
    <row r="48" spans="1:34" s="5" customFormat="1">
      <c r="A48" s="108"/>
      <c r="B48" s="90"/>
      <c r="C48" s="19"/>
      <c r="D48" s="92"/>
      <c r="E48" s="92"/>
      <c r="F48" s="92"/>
      <c r="G48" s="92"/>
      <c r="H48" s="92"/>
      <c r="I48" s="92"/>
      <c r="J48" s="92"/>
      <c r="K48" s="92"/>
      <c r="L48" s="92"/>
      <c r="M48" s="92"/>
      <c r="N48" s="141"/>
      <c r="O48" s="141"/>
      <c r="P48" s="101"/>
      <c r="Q48" s="101"/>
      <c r="R48" s="89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</row>
    <row r="49" spans="1:34" s="5" customFormat="1">
      <c r="A49" s="108"/>
      <c r="B49" s="90"/>
      <c r="C49" s="19"/>
      <c r="D49" s="92"/>
      <c r="E49" s="92"/>
      <c r="F49" s="92"/>
      <c r="G49" s="92"/>
      <c r="H49" s="92"/>
      <c r="I49" s="92"/>
      <c r="J49" s="92"/>
      <c r="K49" s="92"/>
      <c r="L49" s="92"/>
      <c r="M49" s="92"/>
      <c r="N49" s="141"/>
      <c r="O49" s="141"/>
      <c r="P49" s="101"/>
      <c r="Q49" s="101"/>
      <c r="R49" s="89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</row>
    <row r="50" spans="1:34" s="5" customFormat="1">
      <c r="A50" s="108"/>
      <c r="B50" s="90"/>
      <c r="C50" s="19"/>
      <c r="D50" s="92"/>
      <c r="E50" s="92"/>
      <c r="F50" s="92"/>
      <c r="G50" s="92"/>
      <c r="H50" s="92"/>
      <c r="I50" s="92"/>
      <c r="J50" s="92"/>
      <c r="K50" s="92"/>
      <c r="L50" s="92"/>
      <c r="M50" s="92"/>
      <c r="N50" s="141"/>
      <c r="O50" s="141"/>
      <c r="P50" s="101"/>
      <c r="Q50" s="101"/>
      <c r="R50" s="89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</row>
    <row r="51" spans="1:34" s="5" customFormat="1">
      <c r="A51" s="108"/>
      <c r="B51" s="90"/>
      <c r="C51" s="19"/>
      <c r="D51" s="92"/>
      <c r="E51" s="92"/>
      <c r="F51" s="92"/>
      <c r="G51" s="92"/>
      <c r="H51" s="92"/>
      <c r="I51" s="92"/>
      <c r="J51" s="92"/>
      <c r="K51" s="92"/>
      <c r="L51" s="92"/>
      <c r="M51" s="92"/>
      <c r="N51" s="141"/>
      <c r="O51" s="141"/>
      <c r="P51" s="101"/>
      <c r="Q51" s="101"/>
      <c r="R51" s="89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</row>
    <row r="52" spans="1:34" s="5" customFormat="1">
      <c r="A52" s="108"/>
      <c r="B52" s="90"/>
      <c r="C52" s="19"/>
      <c r="D52" s="92"/>
      <c r="E52" s="92"/>
      <c r="F52" s="92"/>
      <c r="G52" s="92"/>
      <c r="H52" s="92"/>
      <c r="I52" s="92"/>
      <c r="J52" s="92"/>
      <c r="K52" s="92"/>
      <c r="L52" s="92"/>
      <c r="M52" s="92"/>
      <c r="N52" s="141"/>
      <c r="O52" s="141"/>
      <c r="P52" s="101"/>
      <c r="Q52" s="101"/>
      <c r="R52" s="89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</row>
    <row r="53" spans="1:34" s="5" customFormat="1">
      <c r="A53" s="108"/>
      <c r="B53" s="94"/>
      <c r="C53" s="19"/>
      <c r="D53" s="92"/>
      <c r="E53" s="92"/>
      <c r="F53" s="92"/>
      <c r="G53" s="92"/>
      <c r="H53" s="92"/>
      <c r="I53" s="92"/>
      <c r="J53" s="92"/>
      <c r="K53" s="92"/>
      <c r="L53" s="92"/>
      <c r="M53" s="92"/>
      <c r="N53" s="141"/>
      <c r="O53" s="141"/>
      <c r="P53" s="101"/>
      <c r="Q53" s="101"/>
      <c r="R53" s="89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</row>
    <row r="54" spans="1:34" s="5" customFormat="1">
      <c r="A54" s="108"/>
      <c r="B54" s="90"/>
      <c r="C54" s="19"/>
      <c r="D54" s="92"/>
      <c r="E54" s="92"/>
      <c r="F54" s="92"/>
      <c r="G54" s="92"/>
      <c r="H54" s="92"/>
      <c r="I54" s="92"/>
      <c r="J54" s="92"/>
      <c r="K54" s="92"/>
      <c r="L54" s="92"/>
      <c r="M54" s="92"/>
      <c r="N54" s="141"/>
      <c r="O54" s="141"/>
      <c r="P54" s="101"/>
      <c r="Q54" s="101"/>
      <c r="R54" s="89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</row>
    <row r="55" spans="1:34" s="5" customFormat="1">
      <c r="A55" s="108"/>
      <c r="B55" s="90"/>
      <c r="C55" s="19"/>
      <c r="D55" s="92"/>
      <c r="E55" s="92"/>
      <c r="F55" s="92"/>
      <c r="G55" s="92"/>
      <c r="H55" s="92"/>
      <c r="I55" s="92"/>
      <c r="J55" s="92"/>
      <c r="K55" s="92"/>
      <c r="L55" s="92"/>
      <c r="M55" s="92"/>
      <c r="N55" s="141"/>
      <c r="O55" s="141"/>
      <c r="P55" s="101"/>
      <c r="Q55" s="101"/>
      <c r="R55" s="89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</row>
    <row r="56" spans="1:34" s="5" customFormat="1">
      <c r="A56" s="108"/>
      <c r="B56" s="90"/>
      <c r="C56" s="19"/>
      <c r="D56" s="92"/>
      <c r="E56" s="92"/>
      <c r="F56" s="92"/>
      <c r="G56" s="92"/>
      <c r="H56" s="92"/>
      <c r="I56" s="92"/>
      <c r="J56" s="92"/>
      <c r="K56" s="92"/>
      <c r="L56" s="92"/>
      <c r="M56" s="92"/>
      <c r="N56" s="141"/>
      <c r="O56" s="141"/>
      <c r="P56" s="101"/>
      <c r="Q56" s="101"/>
      <c r="R56" s="89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</row>
    <row r="57" spans="1:34" s="5" customFormat="1">
      <c r="A57" s="108"/>
      <c r="B57" s="90"/>
      <c r="C57" s="19"/>
      <c r="D57" s="92"/>
      <c r="E57" s="92"/>
      <c r="F57" s="92"/>
      <c r="G57" s="92"/>
      <c r="H57" s="92"/>
      <c r="I57" s="92"/>
      <c r="J57" s="92"/>
      <c r="K57" s="92"/>
      <c r="L57" s="92"/>
      <c r="M57" s="92"/>
      <c r="N57" s="141"/>
      <c r="O57" s="141"/>
      <c r="P57" s="101"/>
      <c r="Q57" s="101"/>
      <c r="R57" s="89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</row>
    <row r="58" spans="1:34" s="5" customFormat="1">
      <c r="A58" s="108"/>
      <c r="B58" s="90"/>
      <c r="C58" s="19"/>
      <c r="D58" s="92"/>
      <c r="E58" s="92"/>
      <c r="F58" s="92"/>
      <c r="G58" s="92"/>
      <c r="H58" s="92"/>
      <c r="I58" s="92"/>
      <c r="J58" s="92"/>
      <c r="K58" s="92"/>
      <c r="L58" s="92"/>
      <c r="M58" s="92"/>
      <c r="N58" s="141"/>
      <c r="O58" s="141"/>
      <c r="P58" s="101"/>
      <c r="Q58" s="101"/>
      <c r="R58" s="89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</row>
    <row r="59" spans="1:34" s="5" customFormat="1">
      <c r="A59" s="108"/>
      <c r="B59" s="90"/>
      <c r="C59" s="19"/>
      <c r="D59" s="92"/>
      <c r="E59" s="92"/>
      <c r="F59" s="92"/>
      <c r="G59" s="92"/>
      <c r="H59" s="92"/>
      <c r="I59" s="92"/>
      <c r="J59" s="92"/>
      <c r="K59" s="92"/>
      <c r="L59" s="92"/>
      <c r="M59" s="92"/>
      <c r="N59" s="141"/>
      <c r="O59" s="141"/>
      <c r="P59" s="101"/>
      <c r="Q59" s="101"/>
      <c r="R59" s="89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</row>
  </sheetData>
  <mergeCells count="31">
    <mergeCell ref="P7:P8"/>
    <mergeCell ref="R7:R8"/>
    <mergeCell ref="B34:R34"/>
    <mergeCell ref="R37:R38"/>
    <mergeCell ref="D37:D38"/>
    <mergeCell ref="E37:E38"/>
    <mergeCell ref="F37:F38"/>
    <mergeCell ref="G37:G38"/>
    <mergeCell ref="H37:H38"/>
    <mergeCell ref="I37:I38"/>
    <mergeCell ref="J37:J38"/>
    <mergeCell ref="K37:K38"/>
    <mergeCell ref="L37:L38"/>
    <mergeCell ref="M37:M38"/>
    <mergeCell ref="P37:P38"/>
    <mergeCell ref="A3:R3"/>
    <mergeCell ref="B4:R4"/>
    <mergeCell ref="B35:B36"/>
    <mergeCell ref="D35:R36"/>
    <mergeCell ref="B5:B6"/>
    <mergeCell ref="D5:R6"/>
    <mergeCell ref="D7:D8"/>
    <mergeCell ref="E7:E8"/>
    <mergeCell ref="F7:F8"/>
    <mergeCell ref="G7:G8"/>
    <mergeCell ref="H7:H8"/>
    <mergeCell ref="I7:I8"/>
    <mergeCell ref="J7:J8"/>
    <mergeCell ref="K7:K8"/>
    <mergeCell ref="L7:L8"/>
    <mergeCell ref="M7:M8"/>
  </mergeCells>
  <pageMargins left="0.70866141732283472" right="0.70866141732283472" top="0.74803149606299213" bottom="0.74803149606299213" header="0.31496062992125984" footer="0.31496062992125984"/>
  <pageSetup paperSize="9" orientation="landscape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7-11</vt:lpstr>
      <vt:lpstr>накопительная</vt:lpstr>
      <vt:lpstr>'7-11'!Область_печати</vt:lpstr>
      <vt:lpstr>накопительная!Область_печати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Useers</dc:creator>
  <cp:lastModifiedBy>Useers</cp:lastModifiedBy>
  <cp:lastPrinted>2024-05-30T11:20:34Z</cp:lastPrinted>
  <dcterms:created xsi:type="dcterms:W3CDTF">2020-12-28T14:17:09Z</dcterms:created>
  <dcterms:modified xsi:type="dcterms:W3CDTF">2024-05-30T11:20:45Z</dcterms:modified>
</cp:coreProperties>
</file>